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reliant-my.sharepoint.com/personal/tim_jordal_agreliant_com/Documents/"/>
    </mc:Choice>
  </mc:AlternateContent>
  <xr:revisionPtr revIDLastSave="66" documentId="8_{A7646CF3-CDAF-4F95-80D1-E5014CB3E550}" xr6:coauthVersionLast="45" xr6:coauthVersionMax="45" xr10:uidLastSave="{76620E14-7EEF-46F8-AA3C-7B7E7BEAD770}"/>
  <workbookProtection workbookAlgorithmName="SHA-512" workbookHashValue="fNA9Sq39T8+tubtPdEHP4U0KfDuWgBi7PfkKA0BXkCMcGNDFn4/3ciAwL+9zgFZX5sS3sWycxEHjdRqFdSFwDA==" workbookSaltValue="aAGcCHQzbjbgVvd7ZV3HWw==" workbookSpinCount="100000" lockStructure="1"/>
  <bookViews>
    <workbookView xWindow="-120" yWindow="-120" windowWidth="25440" windowHeight="15390" xr2:uid="{00000000-000D-0000-FFFF-FFFF00000000}"/>
  </bookViews>
  <sheets>
    <sheet name="Soybeans-Example" sheetId="4" r:id="rId1"/>
    <sheet name="Soybeans" sheetId="1" r:id="rId2"/>
  </sheets>
  <definedNames>
    <definedName name="_xlnm.Print_Area" localSheetId="1">Soybeans!$A$1:$H$62</definedName>
    <definedName name="_xlnm.Print_Area" localSheetId="0">'Soybeans-Example'!$A$1:$H$62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4" l="1"/>
  <c r="F27" i="4" s="1"/>
  <c r="D26" i="1"/>
  <c r="F27" i="1" s="1"/>
  <c r="H46" i="4" l="1"/>
  <c r="D46" i="4"/>
  <c r="H45" i="4"/>
  <c r="D45" i="4"/>
  <c r="H44" i="4"/>
  <c r="D44" i="4"/>
  <c r="H43" i="4"/>
  <c r="D43" i="4"/>
  <c r="H42" i="4"/>
  <c r="D42" i="4"/>
  <c r="G31" i="4"/>
  <c r="G19" i="4"/>
  <c r="G21" i="4" s="1"/>
  <c r="G7" i="4"/>
  <c r="G11" i="4" s="1"/>
  <c r="G15" i="4" s="1"/>
  <c r="H46" i="1"/>
  <c r="H45" i="1"/>
  <c r="H44" i="1"/>
  <c r="H43" i="1"/>
  <c r="H42" i="1"/>
  <c r="D46" i="1"/>
  <c r="D45" i="1"/>
  <c r="D44" i="1"/>
  <c r="D43" i="1"/>
  <c r="D42" i="1"/>
  <c r="G31" i="1"/>
  <c r="G19" i="1"/>
  <c r="G21" i="1" s="1"/>
  <c r="G33" i="4" l="1"/>
  <c r="D47" i="4"/>
  <c r="H47" i="4"/>
  <c r="G35" i="4"/>
  <c r="G33" i="1"/>
  <c r="D47" i="1"/>
  <c r="H47" i="1"/>
  <c r="G7" i="1" l="1"/>
  <c r="G11" i="1" s="1"/>
  <c r="G15" i="1" l="1"/>
  <c r="G35" i="1" s="1"/>
</calcChain>
</file>

<file path=xl/sharedStrings.xml><?xml version="1.0" encoding="utf-8"?>
<sst xmlns="http://schemas.openxmlformats.org/spreadsheetml/2006/main" count="162" uniqueCount="70">
  <si>
    <t>BU per/Acre</t>
  </si>
  <si>
    <t>Per/BU</t>
  </si>
  <si>
    <t>Per/Acre</t>
  </si>
  <si>
    <t>Planting Date</t>
  </si>
  <si>
    <t>May 20th</t>
  </si>
  <si>
    <t>May 30th</t>
  </si>
  <si>
    <t>June 10th</t>
  </si>
  <si>
    <t>June 20th</t>
  </si>
  <si>
    <t>June 30th</t>
  </si>
  <si>
    <t>July 10 th</t>
  </si>
  <si>
    <t>Yield as a % of Normal</t>
  </si>
  <si>
    <t>Mid Season</t>
  </si>
  <si>
    <t>Full Season</t>
  </si>
  <si>
    <t>NR</t>
  </si>
  <si>
    <t>Population</t>
  </si>
  <si>
    <t>Plants/Acre</t>
  </si>
  <si>
    <t>Seed</t>
  </si>
  <si>
    <t>Fuel, Machinery, Labor</t>
  </si>
  <si>
    <t>Herbicides</t>
  </si>
  <si>
    <t>Other costs</t>
  </si>
  <si>
    <t>Total</t>
  </si>
  <si>
    <t>Soybean Replant Calculator</t>
  </si>
  <si>
    <t>(From Table 1 Below)</t>
  </si>
  <si>
    <t>Table 1</t>
  </si>
  <si>
    <t>Table 2</t>
  </si>
  <si>
    <t>(From Table 2 Below)</t>
  </si>
  <si>
    <t>Adapted from Thin Soybean Stands: Should I Replant, Fill In or Leave Alone; Purdue University Extension publication SPS-104-W</t>
  </si>
  <si>
    <t>Site 1</t>
  </si>
  <si>
    <t>Site 2</t>
  </si>
  <si>
    <t>Site 3</t>
  </si>
  <si>
    <t>Site 4</t>
  </si>
  <si>
    <t>Site 5</t>
  </si>
  <si>
    <t>Plant Count</t>
  </si>
  <si>
    <t>Stand</t>
  </si>
  <si>
    <t>Stand Calculations</t>
  </si>
  <si>
    <t>Average Population</t>
  </si>
  <si>
    <t>Row Width (in):</t>
  </si>
  <si>
    <t>Hoop Diameter:(in):</t>
  </si>
  <si>
    <t>NR = Not Recommended</t>
  </si>
  <si>
    <t>Compare values to Table 1 below for line 2 value.</t>
  </si>
  <si>
    <t>10) Projected gross income from replanting</t>
  </si>
  <si>
    <t>1)  Base yield for field</t>
  </si>
  <si>
    <t>2)  Estimate of yield as % of normal from reduced stands</t>
  </si>
  <si>
    <t xml:space="preserve">3)  Estimate of deficient stand </t>
  </si>
  <si>
    <t>4)  Commodity price of soybeans</t>
  </si>
  <si>
    <t>5)  Projected gross income</t>
  </si>
  <si>
    <t>7)  Gross returns with no replant</t>
  </si>
  <si>
    <t>8)  Estimate of yield as a % of normal from delayed planting</t>
  </si>
  <si>
    <t>9)  Estimate of yield for replanting</t>
  </si>
  <si>
    <t>11) Cost of Replanting</t>
  </si>
  <si>
    <t>12) Projected net return from replanting</t>
  </si>
  <si>
    <t>13) Estimated benefit of replanting</t>
  </si>
  <si>
    <t>Row Count Method</t>
  </si>
  <si>
    <t>Hoop Method</t>
  </si>
  <si>
    <t>Directions to use this worksheet</t>
  </si>
  <si>
    <t>1) Enter a realistic yield goal for the field on line 1</t>
  </si>
  <si>
    <t>6)  Additonal weed control expence from reduced stand</t>
  </si>
  <si>
    <t>2) Using one of the 2 stand calculations below estimate the current stand.</t>
  </si>
  <si>
    <t>4) Enter commodity price on line 4.</t>
  </si>
  <si>
    <t>5) Enter any potenital herbicde cost increase as a result of reduced stands on line 6.</t>
  </si>
  <si>
    <t>6) Enter delayed planting penalty based on current date from Table 2 on line 8</t>
  </si>
  <si>
    <t>4) Enter % of normal yield from Table 1 based on stand estimates on line 2.</t>
  </si>
  <si>
    <t>7) Enter costs of replanting on line 11.</t>
  </si>
  <si>
    <t xml:space="preserve">Planter </t>
  </si>
  <si>
    <t>Drill</t>
  </si>
  <si>
    <t>Planter</t>
  </si>
  <si>
    <t>Seeding Rate</t>
  </si>
  <si>
    <t>Units</t>
  </si>
  <si>
    <t>Retail Price</t>
  </si>
  <si>
    <t>Plant Count/Ft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</si>
</sst>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3" tint="0.3999755851924192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2" borderId="1" xfId="0" applyFont="1" applyFill="1" applyBorder="1" applyAlignment="1" applyProtection="1">
      <alignment horizontal="center"/>
      <protection locked="0"/>
    </xf>
    <xf numFmtId="9" fontId="7" fillId="2" borderId="1" xfId="0" applyNumberFormat="1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164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3" fontId="7" fillId="2" borderId="1" xfId="0" applyNumberFormat="1" applyFont="1" applyFill="1" applyBorder="1" applyAlignment="1" applyProtection="1">
      <alignment horizontal="center"/>
      <protection locked="0"/>
    </xf>
    <xf numFmtId="3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>
      <alignment horizont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3" fontId="7" fillId="2" borderId="2" xfId="0" applyNumberFormat="1" applyFont="1" applyFill="1" applyBorder="1" applyAlignment="1" applyProtection="1">
      <alignment horizontal="center"/>
      <protection locked="0"/>
    </xf>
    <xf numFmtId="0" fontId="1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164" fontId="3" fillId="3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22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3" fontId="1" fillId="3" borderId="23" xfId="0" applyNumberFormat="1" applyFont="1" applyFill="1" applyBorder="1" applyAlignment="1">
      <alignment horizontal="center"/>
    </xf>
    <xf numFmtId="3" fontId="1" fillId="3" borderId="10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1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3" fontId="1" fillId="3" borderId="22" xfId="0" quotePrefix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2" xfId="0" quotePrefix="1" applyFont="1" applyFill="1" applyBorder="1"/>
    <xf numFmtId="3" fontId="1" fillId="3" borderId="9" xfId="0" quotePrefix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quotePrefix="1" applyFont="1" applyFill="1" applyBorder="1"/>
    <xf numFmtId="0" fontId="1" fillId="3" borderId="19" xfId="0" quotePrefix="1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3" fontId="1" fillId="3" borderId="19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5" fillId="3" borderId="0" xfId="0" applyFont="1" applyFill="1"/>
    <xf numFmtId="165" fontId="3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/>
    <xf numFmtId="0" fontId="12" fillId="5" borderId="24" xfId="0" applyFont="1" applyFill="1" applyBorder="1" applyAlignment="1" applyProtection="1">
      <alignment horizontal="left"/>
    </xf>
    <xf numFmtId="0" fontId="12" fillId="5" borderId="25" xfId="0" applyFont="1" applyFill="1" applyBorder="1" applyAlignment="1" applyProtection="1">
      <alignment horizontal="left"/>
    </xf>
    <xf numFmtId="0" fontId="1" fillId="3" borderId="25" xfId="0" applyFont="1" applyFill="1" applyBorder="1"/>
    <xf numFmtId="0" fontId="1" fillId="3" borderId="26" xfId="0" applyFont="1" applyFill="1" applyBorder="1"/>
    <xf numFmtId="0" fontId="1" fillId="3" borderId="0" xfId="0" applyFont="1" applyFill="1" applyBorder="1"/>
    <xf numFmtId="0" fontId="1" fillId="3" borderId="27" xfId="0" applyFont="1" applyFill="1" applyBorder="1"/>
    <xf numFmtId="0" fontId="1" fillId="3" borderId="13" xfId="0" applyFont="1" applyFill="1" applyBorder="1"/>
    <xf numFmtId="0" fontId="1" fillId="3" borderId="3" xfId="0" applyFont="1" applyFill="1" applyBorder="1"/>
    <xf numFmtId="0" fontId="1" fillId="3" borderId="28" xfId="0" applyFont="1" applyFill="1" applyBorder="1"/>
    <xf numFmtId="164" fontId="3" fillId="3" borderId="4" xfId="0" applyNumberFormat="1" applyFont="1" applyFill="1" applyBorder="1" applyAlignment="1">
      <alignment horizontal="center"/>
    </xf>
    <xf numFmtId="8" fontId="3" fillId="3" borderId="5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5" fontId="1" fillId="3" borderId="0" xfId="0" applyNumberFormat="1" applyFont="1" applyFill="1" applyBorder="1" applyAlignment="1" applyProtection="1">
      <alignment horizontal="center"/>
    </xf>
    <xf numFmtId="0" fontId="1" fillId="4" borderId="20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45</xdr:row>
      <xdr:rowOff>142875</xdr:rowOff>
    </xdr:from>
    <xdr:to>
      <xdr:col>3</xdr:col>
      <xdr:colOff>790575</xdr:colOff>
      <xdr:row>47</xdr:row>
      <xdr:rowOff>66675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00275" y="7200900"/>
          <a:ext cx="723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285750</xdr:colOff>
      <xdr:row>47</xdr:row>
      <xdr:rowOff>66675</xdr:rowOff>
    </xdr:from>
    <xdr:to>
      <xdr:col>3</xdr:col>
      <xdr:colOff>457200</xdr:colOff>
      <xdr:row>54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endCxn id="5" idx="0"/>
        </xdr:cNvCxnSpPr>
      </xdr:nvCxnSpPr>
      <xdr:spPr>
        <a:xfrm>
          <a:off x="2419350" y="7534275"/>
          <a:ext cx="171450" cy="13335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54</xdr:row>
      <xdr:rowOff>104775</xdr:rowOff>
    </xdr:from>
    <xdr:to>
      <xdr:col>3</xdr:col>
      <xdr:colOff>819150</xdr:colOff>
      <xdr:row>56</xdr:row>
      <xdr:rowOff>76200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28850" y="8867775"/>
          <a:ext cx="723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713137</xdr:colOff>
      <xdr:row>4</xdr:row>
      <xdr:rowOff>171451</xdr:rowOff>
    </xdr:from>
    <xdr:to>
      <xdr:col>6</xdr:col>
      <xdr:colOff>19050</xdr:colOff>
      <xdr:row>54</xdr:row>
      <xdr:rowOff>153597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5" idx="7"/>
        </xdr:cNvCxnSpPr>
      </xdr:nvCxnSpPr>
      <xdr:spPr>
        <a:xfrm flipV="1">
          <a:off x="2846737" y="952501"/>
          <a:ext cx="1791938" cy="7964096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53</xdr:row>
      <xdr:rowOff>114300</xdr:rowOff>
    </xdr:from>
    <xdr:to>
      <xdr:col>6</xdr:col>
      <xdr:colOff>790575</xdr:colOff>
      <xdr:row>55</xdr:row>
      <xdr:rowOff>85725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686300" y="8696325"/>
          <a:ext cx="723900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66675</xdr:colOff>
      <xdr:row>16</xdr:row>
      <xdr:rowOff>180975</xdr:rowOff>
    </xdr:from>
    <xdr:to>
      <xdr:col>6</xdr:col>
      <xdr:colOff>172688</xdr:colOff>
      <xdr:row>53</xdr:row>
      <xdr:rowOff>163122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1"/>
        </xdr:cNvCxnSpPr>
      </xdr:nvCxnSpPr>
      <xdr:spPr>
        <a:xfrm flipH="1" flipV="1">
          <a:off x="4686300" y="2657475"/>
          <a:ext cx="106013" cy="6087672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A1:S68"/>
  <sheetViews>
    <sheetView tabSelected="1" workbookViewId="0">
      <selection activeCell="C40" sqref="C40"/>
    </sheetView>
  </sheetViews>
  <sheetFormatPr defaultRowHeight="14.25" x14ac:dyDescent="0.2"/>
  <cols>
    <col min="1" max="1" width="3.85546875" style="20" customWidth="1"/>
    <col min="2" max="2" width="15" style="20" customWidth="1"/>
    <col min="3" max="4" width="13.140625" style="21" customWidth="1"/>
    <col min="5" max="5" width="9.140625" style="20"/>
    <col min="6" max="6" width="15" style="20" customWidth="1"/>
    <col min="7" max="8" width="13.140625" style="21" customWidth="1"/>
    <col min="9" max="9" width="3.7109375" style="20" customWidth="1"/>
    <col min="10" max="16384" width="9.140625" style="20"/>
  </cols>
  <sheetData>
    <row r="1" spans="1:19" s="18" customFormat="1" ht="26.25" thickBot="1" x14ac:dyDescent="0.4">
      <c r="A1" s="58" t="s">
        <v>21</v>
      </c>
      <c r="B1" s="57"/>
      <c r="C1" s="19"/>
      <c r="D1" s="19"/>
      <c r="G1" s="19"/>
      <c r="H1" s="19"/>
    </row>
    <row r="2" spans="1:19" x14ac:dyDescent="0.2">
      <c r="K2" s="59" t="s">
        <v>54</v>
      </c>
      <c r="L2" s="60"/>
      <c r="M2" s="60"/>
      <c r="N2" s="60"/>
      <c r="O2" s="60"/>
      <c r="P2" s="60"/>
      <c r="Q2" s="60"/>
      <c r="R2" s="61"/>
      <c r="S2" s="38"/>
    </row>
    <row r="3" spans="1:19" ht="15" x14ac:dyDescent="0.25">
      <c r="A3" s="20" t="s">
        <v>41</v>
      </c>
      <c r="B3" s="21"/>
      <c r="D3" s="20"/>
      <c r="G3" s="1">
        <v>60</v>
      </c>
      <c r="H3" s="20" t="s">
        <v>0</v>
      </c>
      <c r="K3" s="62" t="s">
        <v>55</v>
      </c>
      <c r="L3" s="63"/>
      <c r="M3" s="63"/>
      <c r="N3" s="63"/>
      <c r="O3" s="63"/>
      <c r="P3" s="63"/>
      <c r="Q3" s="63"/>
      <c r="R3" s="63"/>
      <c r="S3" s="64"/>
    </row>
    <row r="4" spans="1:19" ht="6" customHeight="1" x14ac:dyDescent="0.25">
      <c r="B4" s="21"/>
      <c r="D4" s="20"/>
      <c r="G4" s="22"/>
      <c r="H4" s="20"/>
      <c r="K4" s="62"/>
      <c r="L4" s="63"/>
      <c r="M4" s="63"/>
      <c r="N4" s="63"/>
      <c r="O4" s="63"/>
      <c r="P4" s="63"/>
      <c r="Q4" s="63"/>
      <c r="R4" s="63"/>
      <c r="S4" s="64"/>
    </row>
    <row r="5" spans="1:19" ht="15" x14ac:dyDescent="0.25">
      <c r="A5" s="20" t="s">
        <v>42</v>
      </c>
      <c r="B5" s="21"/>
      <c r="D5" s="20"/>
      <c r="G5" s="2">
        <v>0.94</v>
      </c>
      <c r="H5" s="20"/>
      <c r="K5" s="62" t="s">
        <v>57</v>
      </c>
      <c r="L5" s="63"/>
      <c r="M5" s="63"/>
      <c r="N5" s="63"/>
      <c r="O5" s="63"/>
      <c r="P5" s="63"/>
      <c r="Q5" s="63"/>
      <c r="R5" s="63"/>
      <c r="S5" s="64"/>
    </row>
    <row r="6" spans="1:19" ht="13.5" customHeight="1" x14ac:dyDescent="0.25">
      <c r="B6" s="77" t="s">
        <v>22</v>
      </c>
      <c r="C6" s="77"/>
      <c r="D6" s="77"/>
      <c r="E6" s="77"/>
      <c r="G6" s="22"/>
      <c r="H6" s="20"/>
      <c r="K6" s="62"/>
      <c r="L6" s="63"/>
      <c r="M6" s="63"/>
      <c r="N6" s="63"/>
      <c r="O6" s="63"/>
      <c r="P6" s="63"/>
      <c r="Q6" s="63"/>
      <c r="R6" s="63"/>
      <c r="S6" s="64"/>
    </row>
    <row r="7" spans="1:19" ht="15" x14ac:dyDescent="0.25">
      <c r="A7" s="20" t="s">
        <v>43</v>
      </c>
      <c r="B7" s="21"/>
      <c r="D7" s="20"/>
      <c r="G7" s="55">
        <f>G3*G5</f>
        <v>56.4</v>
      </c>
      <c r="H7" s="20" t="s">
        <v>0</v>
      </c>
      <c r="K7" s="62" t="s">
        <v>61</v>
      </c>
      <c r="L7" s="63"/>
      <c r="M7" s="63"/>
      <c r="N7" s="63"/>
      <c r="O7" s="63"/>
      <c r="P7" s="63"/>
      <c r="Q7" s="63"/>
      <c r="R7" s="63"/>
      <c r="S7" s="64"/>
    </row>
    <row r="8" spans="1:19" ht="6" customHeight="1" x14ac:dyDescent="0.25">
      <c r="B8" s="21"/>
      <c r="D8" s="20"/>
      <c r="G8" s="22"/>
      <c r="H8" s="20"/>
      <c r="K8" s="62"/>
      <c r="L8" s="63"/>
      <c r="M8" s="63"/>
      <c r="N8" s="63"/>
      <c r="O8" s="63"/>
      <c r="P8" s="63"/>
      <c r="Q8" s="63"/>
      <c r="R8" s="63"/>
      <c r="S8" s="64"/>
    </row>
    <row r="9" spans="1:19" ht="15" x14ac:dyDescent="0.25">
      <c r="A9" s="20" t="s">
        <v>44</v>
      </c>
      <c r="B9" s="21"/>
      <c r="D9" s="20"/>
      <c r="G9" s="3">
        <v>8.35</v>
      </c>
      <c r="H9" s="20" t="s">
        <v>1</v>
      </c>
      <c r="K9" s="62" t="s">
        <v>58</v>
      </c>
      <c r="L9" s="63"/>
      <c r="M9" s="63"/>
      <c r="N9" s="63"/>
      <c r="O9" s="63"/>
      <c r="P9" s="63"/>
      <c r="Q9" s="63"/>
      <c r="R9" s="63"/>
      <c r="S9" s="64"/>
    </row>
    <row r="10" spans="1:19" ht="6" customHeight="1" x14ac:dyDescent="0.25">
      <c r="B10" s="21"/>
      <c r="D10" s="20"/>
      <c r="G10" s="22"/>
      <c r="H10" s="20"/>
      <c r="K10" s="62"/>
      <c r="L10" s="63"/>
      <c r="M10" s="63"/>
      <c r="N10" s="63"/>
      <c r="O10" s="63"/>
      <c r="P10" s="63"/>
      <c r="Q10" s="63"/>
      <c r="R10" s="63"/>
      <c r="S10" s="64"/>
    </row>
    <row r="11" spans="1:19" ht="15" x14ac:dyDescent="0.25">
      <c r="A11" s="20" t="s">
        <v>45</v>
      </c>
      <c r="B11" s="21"/>
      <c r="D11" s="20"/>
      <c r="G11" s="23">
        <f>G7*G9</f>
        <v>470.93999999999994</v>
      </c>
      <c r="H11" s="20" t="s">
        <v>2</v>
      </c>
      <c r="K11" s="62" t="s">
        <v>59</v>
      </c>
      <c r="L11" s="63"/>
      <c r="M11" s="63"/>
      <c r="N11" s="63"/>
      <c r="O11" s="63"/>
      <c r="P11" s="63"/>
      <c r="Q11" s="63"/>
      <c r="R11" s="63"/>
      <c r="S11" s="64"/>
    </row>
    <row r="12" spans="1:19" ht="6" customHeight="1" x14ac:dyDescent="0.25">
      <c r="B12" s="21"/>
      <c r="D12" s="20"/>
      <c r="G12" s="22"/>
      <c r="H12" s="20"/>
      <c r="K12" s="62"/>
      <c r="L12" s="63"/>
      <c r="M12" s="63"/>
      <c r="N12" s="63"/>
      <c r="O12" s="63"/>
      <c r="P12" s="63"/>
      <c r="Q12" s="63"/>
      <c r="R12" s="63"/>
      <c r="S12" s="64"/>
    </row>
    <row r="13" spans="1:19" ht="15" x14ac:dyDescent="0.25">
      <c r="A13" s="20" t="s">
        <v>56</v>
      </c>
      <c r="B13" s="21"/>
      <c r="D13" s="20"/>
      <c r="G13" s="3">
        <v>15</v>
      </c>
      <c r="H13" s="20" t="s">
        <v>2</v>
      </c>
      <c r="K13" s="62" t="s">
        <v>60</v>
      </c>
      <c r="L13" s="63"/>
      <c r="M13" s="63"/>
      <c r="N13" s="63"/>
      <c r="O13" s="63"/>
      <c r="P13" s="63"/>
      <c r="Q13" s="63"/>
      <c r="R13" s="63"/>
      <c r="S13" s="64"/>
    </row>
    <row r="14" spans="1:19" ht="6" customHeight="1" x14ac:dyDescent="0.25">
      <c r="B14" s="21"/>
      <c r="D14" s="20"/>
      <c r="G14" s="22"/>
      <c r="H14" s="20"/>
      <c r="K14" s="62"/>
      <c r="L14" s="63"/>
      <c r="M14" s="63"/>
      <c r="N14" s="63"/>
      <c r="O14" s="63"/>
      <c r="P14" s="63"/>
      <c r="Q14" s="63"/>
      <c r="R14" s="63"/>
      <c r="S14" s="64"/>
    </row>
    <row r="15" spans="1:19" ht="15" x14ac:dyDescent="0.25">
      <c r="A15" s="20" t="s">
        <v>46</v>
      </c>
      <c r="B15" s="21"/>
      <c r="D15" s="20"/>
      <c r="G15" s="23">
        <f>G11-G13</f>
        <v>455.93999999999994</v>
      </c>
      <c r="H15" s="20" t="s">
        <v>2</v>
      </c>
      <c r="K15" s="62" t="s">
        <v>62</v>
      </c>
      <c r="L15" s="63"/>
      <c r="M15" s="63"/>
      <c r="N15" s="63"/>
      <c r="O15" s="63"/>
      <c r="P15" s="63"/>
      <c r="Q15" s="63"/>
      <c r="R15" s="63"/>
      <c r="S15" s="64"/>
    </row>
    <row r="16" spans="1:19" ht="6" customHeight="1" thickBot="1" x14ac:dyDescent="0.3">
      <c r="B16" s="21"/>
      <c r="D16" s="20"/>
      <c r="G16" s="22"/>
      <c r="H16" s="20"/>
      <c r="K16" s="65"/>
      <c r="L16" s="66"/>
      <c r="M16" s="66"/>
      <c r="N16" s="66"/>
      <c r="O16" s="66"/>
      <c r="P16" s="66"/>
      <c r="Q16" s="66"/>
      <c r="R16" s="66"/>
      <c r="S16" s="67"/>
    </row>
    <row r="17" spans="1:8" ht="15" x14ac:dyDescent="0.25">
      <c r="A17" s="20" t="s">
        <v>47</v>
      </c>
      <c r="G17" s="2">
        <v>0.92</v>
      </c>
    </row>
    <row r="18" spans="1:8" ht="13.5" customHeight="1" x14ac:dyDescent="0.25">
      <c r="B18" s="77" t="s">
        <v>25</v>
      </c>
      <c r="C18" s="77"/>
      <c r="D18" s="77"/>
      <c r="E18" s="77"/>
      <c r="G18" s="22"/>
      <c r="H18" s="20"/>
    </row>
    <row r="19" spans="1:8" ht="15" x14ac:dyDescent="0.25">
      <c r="A19" s="20" t="s">
        <v>48</v>
      </c>
      <c r="G19" s="55">
        <f>G3*G17</f>
        <v>55.2</v>
      </c>
    </row>
    <row r="20" spans="1:8" ht="6" customHeight="1" x14ac:dyDescent="0.25">
      <c r="G20" s="22"/>
    </row>
    <row r="21" spans="1:8" ht="15" x14ac:dyDescent="0.25">
      <c r="A21" s="20" t="s">
        <v>40</v>
      </c>
      <c r="G21" s="23">
        <f>G19*G9</f>
        <v>460.92</v>
      </c>
    </row>
    <row r="22" spans="1:8" ht="6" customHeight="1" x14ac:dyDescent="0.25">
      <c r="G22" s="22"/>
    </row>
    <row r="23" spans="1:8" ht="15" x14ac:dyDescent="0.25">
      <c r="A23" s="20" t="s">
        <v>49</v>
      </c>
      <c r="G23" s="22"/>
    </row>
    <row r="24" spans="1:8" ht="15" x14ac:dyDescent="0.25">
      <c r="B24" s="20" t="s">
        <v>16</v>
      </c>
      <c r="G24" s="22"/>
    </row>
    <row r="25" spans="1:8" ht="15" x14ac:dyDescent="0.25">
      <c r="C25" s="21" t="s">
        <v>66</v>
      </c>
      <c r="D25" s="6">
        <v>140000</v>
      </c>
      <c r="G25" s="22"/>
    </row>
    <row r="26" spans="1:8" ht="15" x14ac:dyDescent="0.25">
      <c r="A26" s="56"/>
      <c r="C26" s="21" t="s">
        <v>67</v>
      </c>
      <c r="D26" s="71">
        <f>D25/140000</f>
        <v>1</v>
      </c>
      <c r="G26" s="24"/>
    </row>
    <row r="27" spans="1:8" ht="15" x14ac:dyDescent="0.25">
      <c r="A27" s="56"/>
      <c r="C27" s="21" t="s">
        <v>68</v>
      </c>
      <c r="D27" s="3">
        <v>65</v>
      </c>
      <c r="F27" s="70">
        <f>(D26*D27)*0.35</f>
        <v>22.75</v>
      </c>
      <c r="G27" s="24"/>
    </row>
    <row r="28" spans="1:8" ht="15" x14ac:dyDescent="0.25">
      <c r="A28" s="56"/>
      <c r="B28" s="20" t="s">
        <v>17</v>
      </c>
      <c r="F28" s="3">
        <v>5</v>
      </c>
      <c r="G28" s="24"/>
    </row>
    <row r="29" spans="1:8" ht="15" x14ac:dyDescent="0.25">
      <c r="A29" s="56"/>
      <c r="B29" s="20" t="s">
        <v>18</v>
      </c>
      <c r="F29" s="4">
        <v>0</v>
      </c>
      <c r="G29" s="24"/>
    </row>
    <row r="30" spans="1:8" ht="15" x14ac:dyDescent="0.25">
      <c r="A30" s="56"/>
      <c r="B30" s="20" t="s">
        <v>19</v>
      </c>
      <c r="F30" s="4">
        <v>0</v>
      </c>
      <c r="G30" s="24"/>
    </row>
    <row r="31" spans="1:8" ht="15" x14ac:dyDescent="0.25">
      <c r="B31" s="24" t="s">
        <v>20</v>
      </c>
      <c r="G31" s="23">
        <f>SUM(F27:F30)</f>
        <v>27.75</v>
      </c>
    </row>
    <row r="32" spans="1:8" ht="6" customHeight="1" x14ac:dyDescent="0.25">
      <c r="G32" s="25"/>
    </row>
    <row r="33" spans="1:8" ht="15.75" thickBot="1" x14ac:dyDescent="0.3">
      <c r="A33" s="20" t="s">
        <v>50</v>
      </c>
      <c r="G33" s="68">
        <f>G21-G31</f>
        <v>433.17</v>
      </c>
    </row>
    <row r="34" spans="1:8" ht="6" customHeight="1" thickTop="1" thickBot="1" x14ac:dyDescent="0.3">
      <c r="G34" s="25"/>
    </row>
    <row r="35" spans="1:8" ht="15.75" thickBot="1" x14ac:dyDescent="0.3">
      <c r="A35" s="20" t="s">
        <v>51</v>
      </c>
      <c r="G35" s="69">
        <f>G33-G15</f>
        <v>-22.769999999999925</v>
      </c>
    </row>
    <row r="36" spans="1:8" x14ac:dyDescent="0.2">
      <c r="G36" s="26"/>
    </row>
    <row r="37" spans="1:8" s="27" customFormat="1" ht="15.75" x14ac:dyDescent="0.25">
      <c r="A37" s="27" t="s">
        <v>34</v>
      </c>
      <c r="C37" s="28"/>
      <c r="D37" s="28"/>
      <c r="G37" s="29"/>
      <c r="H37" s="28"/>
    </row>
    <row r="38" spans="1:8" s="27" customFormat="1" ht="7.5" customHeight="1" x14ac:dyDescent="0.25">
      <c r="C38" s="28"/>
      <c r="D38" s="28"/>
      <c r="G38" s="29"/>
      <c r="H38" s="28"/>
    </row>
    <row r="39" spans="1:8" s="24" customFormat="1" ht="15.75" thickBot="1" x14ac:dyDescent="0.3">
      <c r="B39" s="24" t="s">
        <v>52</v>
      </c>
      <c r="C39" s="22"/>
      <c r="D39" s="22"/>
      <c r="F39" s="24" t="s">
        <v>53</v>
      </c>
      <c r="G39" s="25"/>
      <c r="H39" s="22"/>
    </row>
    <row r="40" spans="1:8" ht="28.5" customHeight="1" x14ac:dyDescent="0.2">
      <c r="B40" s="30" t="s">
        <v>36</v>
      </c>
      <c r="C40" s="8">
        <v>15</v>
      </c>
      <c r="D40" s="38"/>
      <c r="F40" s="39" t="s">
        <v>37</v>
      </c>
      <c r="G40" s="9">
        <v>36</v>
      </c>
      <c r="H40" s="40"/>
    </row>
    <row r="41" spans="1:8" ht="43.5" thickBot="1" x14ac:dyDescent="0.25">
      <c r="B41" s="13"/>
      <c r="C41" s="72" t="s">
        <v>69</v>
      </c>
      <c r="D41" s="15" t="s">
        <v>33</v>
      </c>
      <c r="F41" s="13"/>
      <c r="G41" s="16" t="s">
        <v>32</v>
      </c>
      <c r="H41" s="15" t="s">
        <v>33</v>
      </c>
    </row>
    <row r="42" spans="1:8" ht="15" x14ac:dyDescent="0.25">
      <c r="B42" s="31" t="s">
        <v>27</v>
      </c>
      <c r="C42" s="11">
        <v>2</v>
      </c>
      <c r="D42" s="34">
        <f>IFERROR((43560/($C$40/12))*C42,"")</f>
        <v>69696</v>
      </c>
      <c r="F42" s="31" t="s">
        <v>27</v>
      </c>
      <c r="G42" s="12">
        <v>11</v>
      </c>
      <c r="H42" s="34">
        <f>IFERROR((43560/(((($G$40/2)*($G$40/2))*3.15)/144))*G42,"")</f>
        <v>67606.349206349201</v>
      </c>
    </row>
    <row r="43" spans="1:8" ht="15" x14ac:dyDescent="0.25">
      <c r="B43" s="32" t="s">
        <v>28</v>
      </c>
      <c r="C43" s="1">
        <v>1</v>
      </c>
      <c r="D43" s="35">
        <f t="shared" ref="D43:D46" si="0">IFERROR((43560/($C$40/12))*C43,"")</f>
        <v>34848</v>
      </c>
      <c r="F43" s="32" t="s">
        <v>28</v>
      </c>
      <c r="G43" s="6">
        <v>6</v>
      </c>
      <c r="H43" s="35">
        <f t="shared" ref="H43:H46" si="1">IFERROR((43560/(((($G$40/2)*($G$40/2))*3.15)/144))*G43,"")</f>
        <v>36876.190476190473</v>
      </c>
    </row>
    <row r="44" spans="1:8" ht="15" x14ac:dyDescent="0.25">
      <c r="B44" s="32" t="s">
        <v>29</v>
      </c>
      <c r="C44" s="1">
        <v>2</v>
      </c>
      <c r="D44" s="35">
        <f t="shared" si="0"/>
        <v>69696</v>
      </c>
      <c r="F44" s="32" t="s">
        <v>29</v>
      </c>
      <c r="G44" s="6">
        <v>11</v>
      </c>
      <c r="H44" s="35">
        <f t="shared" si="1"/>
        <v>67606.349206349201</v>
      </c>
    </row>
    <row r="45" spans="1:8" ht="15" x14ac:dyDescent="0.25">
      <c r="B45" s="32" t="s">
        <v>30</v>
      </c>
      <c r="C45" s="1">
        <v>2</v>
      </c>
      <c r="D45" s="35">
        <f t="shared" si="0"/>
        <v>69696</v>
      </c>
      <c r="F45" s="32" t="s">
        <v>30</v>
      </c>
      <c r="G45" s="6">
        <v>12</v>
      </c>
      <c r="H45" s="35">
        <f t="shared" si="1"/>
        <v>73752.380952380947</v>
      </c>
    </row>
    <row r="46" spans="1:8" ht="15.75" thickBot="1" x14ac:dyDescent="0.3">
      <c r="B46" s="33" t="s">
        <v>31</v>
      </c>
      <c r="C46" s="5">
        <v>3</v>
      </c>
      <c r="D46" s="36">
        <f t="shared" si="0"/>
        <v>104544</v>
      </c>
      <c r="F46" s="33" t="s">
        <v>31</v>
      </c>
      <c r="G46" s="7">
        <v>17</v>
      </c>
      <c r="H46" s="36">
        <f t="shared" si="1"/>
        <v>104482.53968253967</v>
      </c>
    </row>
    <row r="47" spans="1:8" ht="16.5" thickTop="1" thickBot="1" x14ac:dyDescent="0.3">
      <c r="B47" s="78" t="s">
        <v>35</v>
      </c>
      <c r="C47" s="79"/>
      <c r="D47" s="37">
        <f>IFERROR(AVERAGE(D42:D46),"")</f>
        <v>69696</v>
      </c>
      <c r="F47" s="78" t="s">
        <v>35</v>
      </c>
      <c r="G47" s="79"/>
      <c r="H47" s="37">
        <f>IFERROR(AVERAGE(H42:H46),"")</f>
        <v>70064.761904761894</v>
      </c>
    </row>
    <row r="48" spans="1:8" x14ac:dyDescent="0.2">
      <c r="B48" s="80" t="s">
        <v>39</v>
      </c>
      <c r="C48" s="80"/>
      <c r="D48" s="80"/>
      <c r="E48" s="80"/>
      <c r="F48" s="80"/>
      <c r="G48" s="80"/>
      <c r="H48" s="80"/>
    </row>
    <row r="49" spans="1:8" x14ac:dyDescent="0.2">
      <c r="G49" s="26"/>
    </row>
    <row r="50" spans="1:8" ht="15.75" thickBot="1" x14ac:dyDescent="0.3">
      <c r="B50" s="24" t="s">
        <v>23</v>
      </c>
      <c r="F50" s="24" t="s">
        <v>24</v>
      </c>
    </row>
    <row r="51" spans="1:8" ht="14.25" customHeight="1" x14ac:dyDescent="0.2">
      <c r="B51" s="10" t="s">
        <v>14</v>
      </c>
      <c r="C51" s="73" t="s">
        <v>10</v>
      </c>
      <c r="D51" s="74"/>
      <c r="F51" s="75" t="s">
        <v>3</v>
      </c>
      <c r="G51" s="73" t="s">
        <v>10</v>
      </c>
      <c r="H51" s="74"/>
    </row>
    <row r="52" spans="1:8" ht="15" thickBot="1" x14ac:dyDescent="0.25">
      <c r="B52" s="17" t="s">
        <v>15</v>
      </c>
      <c r="C52" s="14" t="s">
        <v>64</v>
      </c>
      <c r="D52" s="15" t="s">
        <v>63</v>
      </c>
      <c r="F52" s="76"/>
      <c r="G52" s="14" t="s">
        <v>11</v>
      </c>
      <c r="H52" s="15" t="s">
        <v>12</v>
      </c>
    </row>
    <row r="53" spans="1:8" x14ac:dyDescent="0.2">
      <c r="B53" s="41">
        <v>160000</v>
      </c>
      <c r="C53" s="42">
        <v>100</v>
      </c>
      <c r="D53" s="43">
        <v>100</v>
      </c>
      <c r="F53" s="44" t="s">
        <v>4</v>
      </c>
      <c r="G53" s="42">
        <v>100</v>
      </c>
      <c r="H53" s="43">
        <v>100</v>
      </c>
    </row>
    <row r="54" spans="1:8" x14ac:dyDescent="0.2">
      <c r="B54" s="45">
        <v>120000</v>
      </c>
      <c r="C54" s="46">
        <v>100</v>
      </c>
      <c r="D54" s="47">
        <v>100</v>
      </c>
      <c r="F54" s="48" t="s">
        <v>5</v>
      </c>
      <c r="G54" s="46">
        <v>96</v>
      </c>
      <c r="H54" s="47">
        <v>94</v>
      </c>
    </row>
    <row r="55" spans="1:8" x14ac:dyDescent="0.2">
      <c r="B55" s="45">
        <v>80000</v>
      </c>
      <c r="C55" s="46">
        <v>96</v>
      </c>
      <c r="D55" s="47">
        <v>100</v>
      </c>
      <c r="F55" s="48" t="s">
        <v>6</v>
      </c>
      <c r="G55" s="46">
        <v>92</v>
      </c>
      <c r="H55" s="47">
        <v>90</v>
      </c>
    </row>
    <row r="56" spans="1:8" x14ac:dyDescent="0.2">
      <c r="B56" s="45">
        <v>60000</v>
      </c>
      <c r="C56" s="46">
        <v>92</v>
      </c>
      <c r="D56" s="47">
        <v>94</v>
      </c>
      <c r="F56" s="48" t="s">
        <v>7</v>
      </c>
      <c r="G56" s="46">
        <v>82</v>
      </c>
      <c r="H56" s="47">
        <v>78</v>
      </c>
    </row>
    <row r="57" spans="1:8" x14ac:dyDescent="0.2">
      <c r="B57" s="45">
        <v>40000</v>
      </c>
      <c r="C57" s="46">
        <v>87</v>
      </c>
      <c r="D57" s="47">
        <v>88</v>
      </c>
      <c r="F57" s="48" t="s">
        <v>8</v>
      </c>
      <c r="G57" s="46">
        <v>70</v>
      </c>
      <c r="H57" s="47" t="s">
        <v>13</v>
      </c>
    </row>
    <row r="58" spans="1:8" ht="15" thickBot="1" x14ac:dyDescent="0.25">
      <c r="B58" s="45">
        <v>20000</v>
      </c>
      <c r="C58" s="46">
        <v>77</v>
      </c>
      <c r="D58" s="47">
        <v>81</v>
      </c>
      <c r="F58" s="49" t="s">
        <v>9</v>
      </c>
      <c r="G58" s="50">
        <v>60</v>
      </c>
      <c r="H58" s="51" t="s">
        <v>13</v>
      </c>
    </row>
    <row r="59" spans="1:8" ht="15" thickBot="1" x14ac:dyDescent="0.25">
      <c r="B59" s="52">
        <v>10000</v>
      </c>
      <c r="C59" s="50">
        <v>58</v>
      </c>
      <c r="D59" s="51">
        <v>72</v>
      </c>
      <c r="F59" s="53" t="s">
        <v>38</v>
      </c>
    </row>
    <row r="61" spans="1:8" x14ac:dyDescent="0.2">
      <c r="A61" s="54" t="s">
        <v>26</v>
      </c>
      <c r="C61" s="20"/>
      <c r="D61" s="20"/>
    </row>
    <row r="62" spans="1:8" x14ac:dyDescent="0.2">
      <c r="C62" s="20"/>
      <c r="D62" s="20"/>
    </row>
    <row r="63" spans="1:8" x14ac:dyDescent="0.2">
      <c r="C63" s="20"/>
      <c r="D63" s="20"/>
    </row>
    <row r="64" spans="1:8" x14ac:dyDescent="0.2">
      <c r="C64" s="20"/>
      <c r="D64" s="20"/>
    </row>
    <row r="65" spans="3:4" x14ac:dyDescent="0.2">
      <c r="C65" s="20"/>
      <c r="D65" s="20"/>
    </row>
    <row r="66" spans="3:4" x14ac:dyDescent="0.2">
      <c r="C66" s="20"/>
      <c r="D66" s="20"/>
    </row>
    <row r="67" spans="3:4" x14ac:dyDescent="0.2">
      <c r="C67" s="20"/>
      <c r="D67" s="20"/>
    </row>
    <row r="68" spans="3:4" x14ac:dyDescent="0.2">
      <c r="C68" s="20"/>
      <c r="D68" s="20"/>
    </row>
  </sheetData>
  <sheetProtection algorithmName="SHA-512" hashValue="M2rMSBplgaER98uKrP1zWU8Cd0JxZGKhHsjLQq2FpInuEpMM2X+m39UyathuUVx2UbVkpSJOrmHoE3DjrWsxFg==" saltValue="hk+0AL720yfVEYeH/g4Www==" spinCount="100000" sheet="1" objects="1" scenarios="1" selectLockedCells="1"/>
  <mergeCells count="8">
    <mergeCell ref="C51:D51"/>
    <mergeCell ref="F51:F52"/>
    <mergeCell ref="G51:H51"/>
    <mergeCell ref="B6:E6"/>
    <mergeCell ref="B18:E18"/>
    <mergeCell ref="B47:C47"/>
    <mergeCell ref="F47:G47"/>
    <mergeCell ref="B48:H48"/>
  </mergeCells>
  <dataValidations count="2">
    <dataValidation type="list" showInputMessage="1" showErrorMessage="1" sqref="G40" xr:uid="{00000000-0002-0000-0100-000000000000}">
      <formula1>"18,21,24,30,33,36"</formula1>
    </dataValidation>
    <dataValidation type="list" showInputMessage="1" showErrorMessage="1" sqref="C40" xr:uid="{00000000-0002-0000-0100-000001000000}">
      <formula1>"7.5,10,15,20,30,36,38,"</formula1>
    </dataValidation>
  </dataValidation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8"/>
  <sheetViews>
    <sheetView topLeftCell="A4" workbookViewId="0">
      <selection activeCell="F28" sqref="F28"/>
    </sheetView>
  </sheetViews>
  <sheetFormatPr defaultRowHeight="14.25" x14ac:dyDescent="0.2"/>
  <cols>
    <col min="1" max="1" width="3.85546875" style="20" customWidth="1"/>
    <col min="2" max="2" width="15" style="20" customWidth="1"/>
    <col min="3" max="4" width="13.140625" style="21" customWidth="1"/>
    <col min="5" max="5" width="9.140625" style="20"/>
    <col min="6" max="6" width="15" style="20" customWidth="1"/>
    <col min="7" max="8" width="13.140625" style="21" customWidth="1"/>
    <col min="9" max="9" width="3.7109375" style="20" customWidth="1"/>
    <col min="10" max="16384" width="9.140625" style="20"/>
  </cols>
  <sheetData>
    <row r="1" spans="1:19" s="18" customFormat="1" ht="26.25" thickBot="1" x14ac:dyDescent="0.4">
      <c r="A1" s="58" t="s">
        <v>21</v>
      </c>
      <c r="B1" s="57"/>
      <c r="C1" s="19"/>
      <c r="D1" s="19"/>
      <c r="G1" s="19"/>
      <c r="H1" s="19"/>
    </row>
    <row r="2" spans="1:19" x14ac:dyDescent="0.2">
      <c r="K2" s="59" t="s">
        <v>54</v>
      </c>
      <c r="L2" s="60"/>
      <c r="M2" s="60"/>
      <c r="N2" s="60"/>
      <c r="O2" s="60"/>
      <c r="P2" s="60"/>
      <c r="Q2" s="60"/>
      <c r="R2" s="61"/>
      <c r="S2" s="38"/>
    </row>
    <row r="3" spans="1:19" ht="15" x14ac:dyDescent="0.25">
      <c r="A3" s="20" t="s">
        <v>41</v>
      </c>
      <c r="B3" s="21"/>
      <c r="D3" s="20"/>
      <c r="G3" s="1"/>
      <c r="H3" s="20" t="s">
        <v>0</v>
      </c>
      <c r="K3" s="62" t="s">
        <v>55</v>
      </c>
      <c r="L3" s="63"/>
      <c r="M3" s="63"/>
      <c r="N3" s="63"/>
      <c r="O3" s="63"/>
      <c r="P3" s="63"/>
      <c r="Q3" s="63"/>
      <c r="R3" s="63"/>
      <c r="S3" s="64"/>
    </row>
    <row r="4" spans="1:19" ht="6" customHeight="1" x14ac:dyDescent="0.25">
      <c r="B4" s="21"/>
      <c r="D4" s="20"/>
      <c r="G4" s="22"/>
      <c r="H4" s="20"/>
      <c r="K4" s="62"/>
      <c r="L4" s="63"/>
      <c r="M4" s="63"/>
      <c r="N4" s="63"/>
      <c r="O4" s="63"/>
      <c r="P4" s="63"/>
      <c r="Q4" s="63"/>
      <c r="R4" s="63"/>
      <c r="S4" s="64"/>
    </row>
    <row r="5" spans="1:19" ht="15" x14ac:dyDescent="0.25">
      <c r="A5" s="20" t="s">
        <v>42</v>
      </c>
      <c r="B5" s="21"/>
      <c r="D5" s="20"/>
      <c r="G5" s="2"/>
      <c r="H5" s="20"/>
      <c r="K5" s="62" t="s">
        <v>57</v>
      </c>
      <c r="L5" s="63"/>
      <c r="M5" s="63"/>
      <c r="N5" s="63"/>
      <c r="O5" s="63"/>
      <c r="P5" s="63"/>
      <c r="Q5" s="63"/>
      <c r="R5" s="63"/>
      <c r="S5" s="64"/>
    </row>
    <row r="6" spans="1:19" ht="13.5" customHeight="1" x14ac:dyDescent="0.25">
      <c r="B6" s="77" t="s">
        <v>22</v>
      </c>
      <c r="C6" s="77"/>
      <c r="D6" s="77"/>
      <c r="E6" s="77"/>
      <c r="G6" s="22"/>
      <c r="H6" s="20"/>
      <c r="K6" s="62"/>
      <c r="L6" s="63"/>
      <c r="M6" s="63"/>
      <c r="N6" s="63"/>
      <c r="O6" s="63"/>
      <c r="P6" s="63"/>
      <c r="Q6" s="63"/>
      <c r="R6" s="63"/>
      <c r="S6" s="64"/>
    </row>
    <row r="7" spans="1:19" ht="15" x14ac:dyDescent="0.25">
      <c r="A7" s="20" t="s">
        <v>43</v>
      </c>
      <c r="B7" s="21"/>
      <c r="D7" s="20"/>
      <c r="G7" s="55">
        <f>G3*G5</f>
        <v>0</v>
      </c>
      <c r="H7" s="20" t="s">
        <v>0</v>
      </c>
      <c r="K7" s="62" t="s">
        <v>61</v>
      </c>
      <c r="L7" s="63"/>
      <c r="M7" s="63"/>
      <c r="N7" s="63"/>
      <c r="O7" s="63"/>
      <c r="P7" s="63"/>
      <c r="Q7" s="63"/>
      <c r="R7" s="63"/>
      <c r="S7" s="64"/>
    </row>
    <row r="8" spans="1:19" ht="6" customHeight="1" x14ac:dyDescent="0.25">
      <c r="B8" s="21"/>
      <c r="D8" s="20"/>
      <c r="G8" s="22"/>
      <c r="H8" s="20"/>
      <c r="K8" s="62"/>
      <c r="L8" s="63"/>
      <c r="M8" s="63"/>
      <c r="N8" s="63"/>
      <c r="O8" s="63"/>
      <c r="P8" s="63"/>
      <c r="Q8" s="63"/>
      <c r="R8" s="63"/>
      <c r="S8" s="64"/>
    </row>
    <row r="9" spans="1:19" ht="15" x14ac:dyDescent="0.25">
      <c r="A9" s="20" t="s">
        <v>44</v>
      </c>
      <c r="B9" s="21"/>
      <c r="D9" s="20"/>
      <c r="G9" s="3"/>
      <c r="H9" s="20" t="s">
        <v>1</v>
      </c>
      <c r="K9" s="62" t="s">
        <v>58</v>
      </c>
      <c r="L9" s="63"/>
      <c r="M9" s="63"/>
      <c r="N9" s="63"/>
      <c r="O9" s="63"/>
      <c r="P9" s="63"/>
      <c r="Q9" s="63"/>
      <c r="R9" s="63"/>
      <c r="S9" s="64"/>
    </row>
    <row r="10" spans="1:19" ht="6" customHeight="1" x14ac:dyDescent="0.25">
      <c r="B10" s="21"/>
      <c r="D10" s="20"/>
      <c r="G10" s="22"/>
      <c r="H10" s="20"/>
      <c r="K10" s="62"/>
      <c r="L10" s="63"/>
      <c r="M10" s="63"/>
      <c r="N10" s="63"/>
      <c r="O10" s="63"/>
      <c r="P10" s="63"/>
      <c r="Q10" s="63"/>
      <c r="R10" s="63"/>
      <c r="S10" s="64"/>
    </row>
    <row r="11" spans="1:19" ht="15" x14ac:dyDescent="0.25">
      <c r="A11" s="20" t="s">
        <v>45</v>
      </c>
      <c r="B11" s="21"/>
      <c r="D11" s="20"/>
      <c r="G11" s="23">
        <f>G7*G9</f>
        <v>0</v>
      </c>
      <c r="H11" s="20" t="s">
        <v>2</v>
      </c>
      <c r="K11" s="62" t="s">
        <v>59</v>
      </c>
      <c r="L11" s="63"/>
      <c r="M11" s="63"/>
      <c r="N11" s="63"/>
      <c r="O11" s="63"/>
      <c r="P11" s="63"/>
      <c r="Q11" s="63"/>
      <c r="R11" s="63"/>
      <c r="S11" s="64"/>
    </row>
    <row r="12" spans="1:19" ht="6" customHeight="1" x14ac:dyDescent="0.25">
      <c r="B12" s="21"/>
      <c r="D12" s="20"/>
      <c r="G12" s="22"/>
      <c r="H12" s="20"/>
      <c r="K12" s="62"/>
      <c r="L12" s="63"/>
      <c r="M12" s="63"/>
      <c r="N12" s="63"/>
      <c r="O12" s="63"/>
      <c r="P12" s="63"/>
      <c r="Q12" s="63"/>
      <c r="R12" s="63"/>
      <c r="S12" s="64"/>
    </row>
    <row r="13" spans="1:19" ht="15" x14ac:dyDescent="0.25">
      <c r="A13" s="20" t="s">
        <v>56</v>
      </c>
      <c r="B13" s="21"/>
      <c r="D13" s="20"/>
      <c r="G13" s="3"/>
      <c r="H13" s="20" t="s">
        <v>2</v>
      </c>
      <c r="K13" s="62" t="s">
        <v>60</v>
      </c>
      <c r="L13" s="63"/>
      <c r="M13" s="63"/>
      <c r="N13" s="63"/>
      <c r="O13" s="63"/>
      <c r="P13" s="63"/>
      <c r="Q13" s="63"/>
      <c r="R13" s="63"/>
      <c r="S13" s="64"/>
    </row>
    <row r="14" spans="1:19" ht="6" customHeight="1" x14ac:dyDescent="0.25">
      <c r="B14" s="21"/>
      <c r="D14" s="20"/>
      <c r="G14" s="22"/>
      <c r="H14" s="20"/>
      <c r="K14" s="62"/>
      <c r="L14" s="63"/>
      <c r="M14" s="63"/>
      <c r="N14" s="63"/>
      <c r="O14" s="63"/>
      <c r="P14" s="63"/>
      <c r="Q14" s="63"/>
      <c r="R14" s="63"/>
      <c r="S14" s="64"/>
    </row>
    <row r="15" spans="1:19" ht="15" x14ac:dyDescent="0.25">
      <c r="A15" s="20" t="s">
        <v>46</v>
      </c>
      <c r="B15" s="21"/>
      <c r="D15" s="20"/>
      <c r="G15" s="23">
        <f>G11-G13</f>
        <v>0</v>
      </c>
      <c r="H15" s="20" t="s">
        <v>2</v>
      </c>
      <c r="K15" s="62" t="s">
        <v>62</v>
      </c>
      <c r="L15" s="63"/>
      <c r="M15" s="63"/>
      <c r="N15" s="63"/>
      <c r="O15" s="63"/>
      <c r="P15" s="63"/>
      <c r="Q15" s="63"/>
      <c r="R15" s="63"/>
      <c r="S15" s="64"/>
    </row>
    <row r="16" spans="1:19" ht="6" customHeight="1" thickBot="1" x14ac:dyDescent="0.3">
      <c r="B16" s="21"/>
      <c r="D16" s="20"/>
      <c r="G16" s="22"/>
      <c r="H16" s="20"/>
      <c r="K16" s="65"/>
      <c r="L16" s="66"/>
      <c r="M16" s="66"/>
      <c r="N16" s="66"/>
      <c r="O16" s="66"/>
      <c r="P16" s="66"/>
      <c r="Q16" s="66"/>
      <c r="R16" s="66"/>
      <c r="S16" s="67"/>
    </row>
    <row r="17" spans="1:8" ht="15" x14ac:dyDescent="0.25">
      <c r="A17" s="20" t="s">
        <v>47</v>
      </c>
      <c r="G17" s="2"/>
    </row>
    <row r="18" spans="1:8" ht="13.5" customHeight="1" x14ac:dyDescent="0.25">
      <c r="B18" s="77" t="s">
        <v>25</v>
      </c>
      <c r="C18" s="77"/>
      <c r="D18" s="77"/>
      <c r="E18" s="77"/>
      <c r="G18" s="22"/>
      <c r="H18" s="20"/>
    </row>
    <row r="19" spans="1:8" ht="15" x14ac:dyDescent="0.25">
      <c r="A19" s="20" t="s">
        <v>48</v>
      </c>
      <c r="G19" s="55">
        <f>G3*G17</f>
        <v>0</v>
      </c>
    </row>
    <row r="20" spans="1:8" ht="6" customHeight="1" x14ac:dyDescent="0.25">
      <c r="G20" s="22"/>
    </row>
    <row r="21" spans="1:8" ht="15" x14ac:dyDescent="0.25">
      <c r="A21" s="20" t="s">
        <v>40</v>
      </c>
      <c r="G21" s="23">
        <f>G19*G9</f>
        <v>0</v>
      </c>
    </row>
    <row r="22" spans="1:8" ht="6" customHeight="1" x14ac:dyDescent="0.25">
      <c r="G22" s="22"/>
    </row>
    <row r="23" spans="1:8" ht="15" x14ac:dyDescent="0.25">
      <c r="A23" s="20" t="s">
        <v>49</v>
      </c>
      <c r="G23" s="22"/>
    </row>
    <row r="24" spans="1:8" ht="15" x14ac:dyDescent="0.25">
      <c r="B24" s="20" t="s">
        <v>16</v>
      </c>
      <c r="G24" s="22"/>
    </row>
    <row r="25" spans="1:8" ht="15" x14ac:dyDescent="0.25">
      <c r="C25" s="21" t="s">
        <v>66</v>
      </c>
      <c r="D25" s="6"/>
      <c r="G25" s="22"/>
    </row>
    <row r="26" spans="1:8" ht="15" x14ac:dyDescent="0.25">
      <c r="A26" s="56"/>
      <c r="C26" s="21" t="s">
        <v>67</v>
      </c>
      <c r="D26" s="71">
        <f>D25/140000</f>
        <v>0</v>
      </c>
      <c r="G26" s="24"/>
    </row>
    <row r="27" spans="1:8" ht="15" x14ac:dyDescent="0.25">
      <c r="A27" s="56"/>
      <c r="C27" s="21" t="s">
        <v>68</v>
      </c>
      <c r="D27" s="3">
        <v>0</v>
      </c>
      <c r="F27" s="70">
        <f>(D26*D27)*0.35</f>
        <v>0</v>
      </c>
      <c r="G27" s="24"/>
    </row>
    <row r="28" spans="1:8" ht="15" x14ac:dyDescent="0.25">
      <c r="A28" s="56"/>
      <c r="B28" s="20" t="s">
        <v>17</v>
      </c>
      <c r="F28" s="3">
        <v>0</v>
      </c>
      <c r="G28" s="24"/>
    </row>
    <row r="29" spans="1:8" ht="15" x14ac:dyDescent="0.25">
      <c r="A29" s="56"/>
      <c r="B29" s="20" t="s">
        <v>18</v>
      </c>
      <c r="F29" s="4">
        <v>0</v>
      </c>
      <c r="G29" s="24"/>
    </row>
    <row r="30" spans="1:8" ht="15" x14ac:dyDescent="0.25">
      <c r="A30" s="56"/>
      <c r="B30" s="20" t="s">
        <v>19</v>
      </c>
      <c r="F30" s="4">
        <v>0</v>
      </c>
      <c r="G30" s="24"/>
    </row>
    <row r="31" spans="1:8" ht="15" x14ac:dyDescent="0.25">
      <c r="B31" s="24" t="s">
        <v>20</v>
      </c>
      <c r="G31" s="23">
        <f>SUM(F27:F30)</f>
        <v>0</v>
      </c>
    </row>
    <row r="32" spans="1:8" ht="6" customHeight="1" x14ac:dyDescent="0.25">
      <c r="G32" s="25"/>
    </row>
    <row r="33" spans="1:8" ht="15.75" thickBot="1" x14ac:dyDescent="0.3">
      <c r="A33" s="20" t="s">
        <v>50</v>
      </c>
      <c r="G33" s="68">
        <f>G21-G31</f>
        <v>0</v>
      </c>
    </row>
    <row r="34" spans="1:8" ht="6" customHeight="1" thickTop="1" thickBot="1" x14ac:dyDescent="0.3">
      <c r="G34" s="25"/>
    </row>
    <row r="35" spans="1:8" ht="15.75" thickBot="1" x14ac:dyDescent="0.3">
      <c r="A35" s="20" t="s">
        <v>51</v>
      </c>
      <c r="G35" s="69">
        <f>G33-G15</f>
        <v>0</v>
      </c>
    </row>
    <row r="36" spans="1:8" x14ac:dyDescent="0.2">
      <c r="G36" s="26"/>
    </row>
    <row r="37" spans="1:8" s="27" customFormat="1" ht="15.75" x14ac:dyDescent="0.25">
      <c r="A37" s="27" t="s">
        <v>34</v>
      </c>
      <c r="C37" s="28"/>
      <c r="D37" s="28"/>
      <c r="G37" s="29"/>
      <c r="H37" s="28"/>
    </row>
    <row r="38" spans="1:8" s="27" customFormat="1" ht="7.5" customHeight="1" x14ac:dyDescent="0.25">
      <c r="C38" s="28"/>
      <c r="D38" s="28"/>
      <c r="G38" s="29"/>
      <c r="H38" s="28"/>
    </row>
    <row r="39" spans="1:8" s="24" customFormat="1" ht="15.75" thickBot="1" x14ac:dyDescent="0.3">
      <c r="B39" s="24" t="s">
        <v>52</v>
      </c>
      <c r="C39" s="22"/>
      <c r="D39" s="22"/>
      <c r="F39" s="24" t="s">
        <v>53</v>
      </c>
      <c r="G39" s="25"/>
      <c r="H39" s="22"/>
    </row>
    <row r="40" spans="1:8" ht="28.5" customHeight="1" x14ac:dyDescent="0.2">
      <c r="B40" s="30" t="s">
        <v>36</v>
      </c>
      <c r="C40" s="8"/>
      <c r="D40" s="38"/>
      <c r="F40" s="39" t="s">
        <v>37</v>
      </c>
      <c r="G40" s="9"/>
      <c r="H40" s="40"/>
    </row>
    <row r="41" spans="1:8" ht="43.5" thickBot="1" x14ac:dyDescent="0.25">
      <c r="B41" s="13"/>
      <c r="C41" s="72" t="s">
        <v>69</v>
      </c>
      <c r="D41" s="15" t="s">
        <v>33</v>
      </c>
      <c r="F41" s="13"/>
      <c r="G41" s="16" t="s">
        <v>32</v>
      </c>
      <c r="H41" s="15" t="s">
        <v>33</v>
      </c>
    </row>
    <row r="42" spans="1:8" ht="15" x14ac:dyDescent="0.25">
      <c r="B42" s="31" t="s">
        <v>27</v>
      </c>
      <c r="C42" s="11"/>
      <c r="D42" s="34" t="str">
        <f>IFERROR((43560/($C$40/12))*C42,"")</f>
        <v/>
      </c>
      <c r="F42" s="31" t="s">
        <v>27</v>
      </c>
      <c r="G42" s="12"/>
      <c r="H42" s="34" t="str">
        <f>IFERROR((43560/(((($G$40/2)*($G$40/2))*3.15)/144))*G42,"")</f>
        <v/>
      </c>
    </row>
    <row r="43" spans="1:8" ht="15" x14ac:dyDescent="0.25">
      <c r="B43" s="32" t="s">
        <v>28</v>
      </c>
      <c r="C43" s="1"/>
      <c r="D43" s="35" t="str">
        <f t="shared" ref="D43:D46" si="0">IFERROR((43560/($C$40/12))*C43,"")</f>
        <v/>
      </c>
      <c r="F43" s="32" t="s">
        <v>28</v>
      </c>
      <c r="G43" s="6"/>
      <c r="H43" s="35" t="str">
        <f t="shared" ref="H43:H46" si="1">IFERROR((43560/(((($G$40/2)*($G$40/2))*3.15)/144))*G43,"")</f>
        <v/>
      </c>
    </row>
    <row r="44" spans="1:8" ht="15" x14ac:dyDescent="0.25">
      <c r="B44" s="32" t="s">
        <v>29</v>
      </c>
      <c r="C44" s="1"/>
      <c r="D44" s="35" t="str">
        <f t="shared" si="0"/>
        <v/>
      </c>
      <c r="F44" s="32" t="s">
        <v>29</v>
      </c>
      <c r="G44" s="6"/>
      <c r="H44" s="35" t="str">
        <f t="shared" si="1"/>
        <v/>
      </c>
    </row>
    <row r="45" spans="1:8" ht="15" x14ac:dyDescent="0.25">
      <c r="B45" s="32" t="s">
        <v>30</v>
      </c>
      <c r="C45" s="1"/>
      <c r="D45" s="35" t="str">
        <f t="shared" si="0"/>
        <v/>
      </c>
      <c r="F45" s="32" t="s">
        <v>30</v>
      </c>
      <c r="G45" s="6"/>
      <c r="H45" s="35" t="str">
        <f t="shared" si="1"/>
        <v/>
      </c>
    </row>
    <row r="46" spans="1:8" ht="15.75" thickBot="1" x14ac:dyDescent="0.3">
      <c r="B46" s="33" t="s">
        <v>31</v>
      </c>
      <c r="C46" s="5"/>
      <c r="D46" s="36" t="str">
        <f t="shared" si="0"/>
        <v/>
      </c>
      <c r="F46" s="33" t="s">
        <v>31</v>
      </c>
      <c r="G46" s="7"/>
      <c r="H46" s="36" t="str">
        <f t="shared" si="1"/>
        <v/>
      </c>
    </row>
    <row r="47" spans="1:8" ht="16.5" thickTop="1" thickBot="1" x14ac:dyDescent="0.3">
      <c r="B47" s="78" t="s">
        <v>35</v>
      </c>
      <c r="C47" s="79"/>
      <c r="D47" s="37" t="str">
        <f>IFERROR(AVERAGE(D42:D46),"")</f>
        <v/>
      </c>
      <c r="F47" s="78" t="s">
        <v>35</v>
      </c>
      <c r="G47" s="79"/>
      <c r="H47" s="37" t="str">
        <f>IFERROR(AVERAGE(H42:H46),"")</f>
        <v/>
      </c>
    </row>
    <row r="48" spans="1:8" x14ac:dyDescent="0.2">
      <c r="B48" s="80" t="s">
        <v>39</v>
      </c>
      <c r="C48" s="80"/>
      <c r="D48" s="80"/>
      <c r="E48" s="80"/>
      <c r="F48" s="80"/>
      <c r="G48" s="80"/>
      <c r="H48" s="80"/>
    </row>
    <row r="49" spans="1:8" x14ac:dyDescent="0.2">
      <c r="G49" s="26"/>
    </row>
    <row r="50" spans="1:8" ht="15.75" thickBot="1" x14ac:dyDescent="0.3">
      <c r="B50" s="24" t="s">
        <v>23</v>
      </c>
      <c r="F50" s="24" t="s">
        <v>24</v>
      </c>
    </row>
    <row r="51" spans="1:8" ht="14.25" customHeight="1" x14ac:dyDescent="0.2">
      <c r="B51" s="10" t="s">
        <v>14</v>
      </c>
      <c r="C51" s="73" t="s">
        <v>10</v>
      </c>
      <c r="D51" s="74"/>
      <c r="F51" s="75" t="s">
        <v>3</v>
      </c>
      <c r="G51" s="73" t="s">
        <v>10</v>
      </c>
      <c r="H51" s="74"/>
    </row>
    <row r="52" spans="1:8" ht="15" thickBot="1" x14ac:dyDescent="0.25">
      <c r="B52" s="17" t="s">
        <v>15</v>
      </c>
      <c r="C52" s="14" t="s">
        <v>64</v>
      </c>
      <c r="D52" s="15" t="s">
        <v>65</v>
      </c>
      <c r="F52" s="76"/>
      <c r="G52" s="14" t="s">
        <v>11</v>
      </c>
      <c r="H52" s="15" t="s">
        <v>12</v>
      </c>
    </row>
    <row r="53" spans="1:8" x14ac:dyDescent="0.2">
      <c r="B53" s="41">
        <v>160000</v>
      </c>
      <c r="C53" s="42">
        <v>100</v>
      </c>
      <c r="D53" s="43">
        <v>100</v>
      </c>
      <c r="F53" s="44" t="s">
        <v>4</v>
      </c>
      <c r="G53" s="42">
        <v>100</v>
      </c>
      <c r="H53" s="43">
        <v>100</v>
      </c>
    </row>
    <row r="54" spans="1:8" x14ac:dyDescent="0.2">
      <c r="B54" s="45">
        <v>120000</v>
      </c>
      <c r="C54" s="46">
        <v>100</v>
      </c>
      <c r="D54" s="47">
        <v>100</v>
      </c>
      <c r="F54" s="48" t="s">
        <v>5</v>
      </c>
      <c r="G54" s="46">
        <v>96</v>
      </c>
      <c r="H54" s="47">
        <v>94</v>
      </c>
    </row>
    <row r="55" spans="1:8" x14ac:dyDescent="0.2">
      <c r="B55" s="45">
        <v>80000</v>
      </c>
      <c r="C55" s="46">
        <v>96</v>
      </c>
      <c r="D55" s="47">
        <v>100</v>
      </c>
      <c r="F55" s="48" t="s">
        <v>6</v>
      </c>
      <c r="G55" s="46">
        <v>92</v>
      </c>
      <c r="H55" s="47">
        <v>90</v>
      </c>
    </row>
    <row r="56" spans="1:8" x14ac:dyDescent="0.2">
      <c r="B56" s="45">
        <v>60000</v>
      </c>
      <c r="C56" s="46">
        <v>92</v>
      </c>
      <c r="D56" s="47">
        <v>94</v>
      </c>
      <c r="F56" s="48" t="s">
        <v>7</v>
      </c>
      <c r="G56" s="46">
        <v>82</v>
      </c>
      <c r="H56" s="47">
        <v>78</v>
      </c>
    </row>
    <row r="57" spans="1:8" x14ac:dyDescent="0.2">
      <c r="B57" s="45">
        <v>40000</v>
      </c>
      <c r="C57" s="46">
        <v>87</v>
      </c>
      <c r="D57" s="47">
        <v>88</v>
      </c>
      <c r="F57" s="48" t="s">
        <v>8</v>
      </c>
      <c r="G57" s="46">
        <v>70</v>
      </c>
      <c r="H57" s="47" t="s">
        <v>13</v>
      </c>
    </row>
    <row r="58" spans="1:8" ht="15" thickBot="1" x14ac:dyDescent="0.25">
      <c r="B58" s="45">
        <v>20000</v>
      </c>
      <c r="C58" s="46">
        <v>77</v>
      </c>
      <c r="D58" s="47">
        <v>81</v>
      </c>
      <c r="F58" s="49" t="s">
        <v>9</v>
      </c>
      <c r="G58" s="50">
        <v>60</v>
      </c>
      <c r="H58" s="51" t="s">
        <v>13</v>
      </c>
    </row>
    <row r="59" spans="1:8" ht="15" thickBot="1" x14ac:dyDescent="0.25">
      <c r="B59" s="52">
        <v>10000</v>
      </c>
      <c r="C59" s="50">
        <v>58</v>
      </c>
      <c r="D59" s="51">
        <v>72</v>
      </c>
      <c r="F59" s="53" t="s">
        <v>38</v>
      </c>
    </row>
    <row r="61" spans="1:8" x14ac:dyDescent="0.2">
      <c r="A61" s="54" t="s">
        <v>26</v>
      </c>
      <c r="C61" s="20"/>
      <c r="D61" s="20"/>
    </row>
    <row r="62" spans="1:8" x14ac:dyDescent="0.2">
      <c r="C62" s="20"/>
      <c r="D62" s="20"/>
    </row>
    <row r="63" spans="1:8" x14ac:dyDescent="0.2">
      <c r="C63" s="20"/>
      <c r="D63" s="20"/>
    </row>
    <row r="64" spans="1:8" x14ac:dyDescent="0.2">
      <c r="C64" s="20"/>
      <c r="D64" s="20"/>
    </row>
    <row r="65" spans="3:4" x14ac:dyDescent="0.2">
      <c r="C65" s="20"/>
      <c r="D65" s="20"/>
    </row>
    <row r="66" spans="3:4" x14ac:dyDescent="0.2">
      <c r="C66" s="20"/>
      <c r="D66" s="20"/>
    </row>
    <row r="67" spans="3:4" x14ac:dyDescent="0.2">
      <c r="C67" s="20"/>
      <c r="D67" s="20"/>
    </row>
    <row r="68" spans="3:4" x14ac:dyDescent="0.2">
      <c r="C68" s="20"/>
      <c r="D68" s="20"/>
    </row>
  </sheetData>
  <sheetProtection algorithmName="SHA-512" hashValue="ifh2OB15glNlQJV6DGqB2aXpZb6J3d2ie/WtcsJDS6UJW0U1EmaK1t3EQzaAVt58SizBl93n15UdFH0QCXeP0Q==" saltValue="ye6R3dZkFjP+qDsbnQLp7Q==" spinCount="100000" sheet="1" objects="1" scenarios="1" selectLockedCells="1"/>
  <mergeCells count="8">
    <mergeCell ref="F51:F52"/>
    <mergeCell ref="G51:H51"/>
    <mergeCell ref="C51:D51"/>
    <mergeCell ref="B6:E6"/>
    <mergeCell ref="B18:E18"/>
    <mergeCell ref="F47:G47"/>
    <mergeCell ref="B47:C47"/>
    <mergeCell ref="B48:H48"/>
  </mergeCells>
  <dataValidations count="2">
    <dataValidation type="list" showInputMessage="1" showErrorMessage="1" sqref="C40" xr:uid="{00000000-0002-0000-0000-000000000000}">
      <formula1>"7.5,10,15,20,30,36,38,"</formula1>
    </dataValidation>
    <dataValidation type="list" showInputMessage="1" showErrorMessage="1" sqref="G40" xr:uid="{00000000-0002-0000-0000-000001000000}">
      <formula1>"18,21,24,30,33,36"</formula1>
    </dataValidation>
  </dataValidations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6826C5C1C93B478A488A496A6401FF" ma:contentTypeVersion="12" ma:contentTypeDescription="Create a new document." ma:contentTypeScope="" ma:versionID="c02ecb562c0a01cd8aadbf14fadd0f56">
  <xsd:schema xmlns:xsd="http://www.w3.org/2001/XMLSchema" xmlns:xs="http://www.w3.org/2001/XMLSchema" xmlns:p="http://schemas.microsoft.com/office/2006/metadata/properties" xmlns:ns3="3d40df1b-da9a-432b-b097-4adaef24fc14" xmlns:ns4="793b4c53-69b2-454e-8697-a82a487a76e7" targetNamespace="http://schemas.microsoft.com/office/2006/metadata/properties" ma:root="true" ma:fieldsID="1b9487d199b0726f8ea15a4fc848433c" ns3:_="" ns4:_="">
    <xsd:import namespace="3d40df1b-da9a-432b-b097-4adaef24fc14"/>
    <xsd:import namespace="793b4c53-69b2-454e-8697-a82a487a76e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0df1b-da9a-432b-b097-4adaef24fc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b4c53-69b2-454e-8697-a82a487a7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D7D643-C43B-46ED-AEAA-ED039B2F6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0df1b-da9a-432b-b097-4adaef24fc14"/>
    <ds:schemaRef ds:uri="793b4c53-69b2-454e-8697-a82a487a7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33FD3-F678-472D-AE7A-8645A980A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B2F92-204E-4D1E-91D5-5BFCB225C272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793b4c53-69b2-454e-8697-a82a487a76e7"/>
    <ds:schemaRef ds:uri="http://www.w3.org/XML/1998/namespace"/>
    <ds:schemaRef ds:uri="http://schemas.openxmlformats.org/package/2006/metadata/core-properties"/>
    <ds:schemaRef ds:uri="http://purl.org/dc/elements/1.1/"/>
    <ds:schemaRef ds:uri="3d40df1b-da9a-432b-b097-4adaef24fc1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Soybeans-Example</vt:lpstr>
      <vt:lpstr>Soybeans</vt:lpstr>
      <vt:lpstr>Soybeans!Print_Area</vt:lpstr>
      <vt:lpstr>'Soybeans-Example'!Print_Area</vt:lpstr>
    </vt:vector>
  </TitlesOfParts>
  <Company>AgReliant Genetics,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Jordal</dc:creator>
  <cp:lastModifiedBy>Tim Jordal</cp:lastModifiedBy>
  <cp:lastPrinted>2013-05-02T21:07:43Z</cp:lastPrinted>
  <dcterms:created xsi:type="dcterms:W3CDTF">2013-05-02T12:57:23Z</dcterms:created>
  <dcterms:modified xsi:type="dcterms:W3CDTF">2020-05-07T13:31:57Z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0x0101008E6826C5C1C93B478A488A496A6401FF</vt:lpwstr>
  </property>
</Properties>
</file>