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reliant-my.sharepoint.com/personal/tim_jordal_agreliant_com/Documents/"/>
    </mc:Choice>
  </mc:AlternateContent>
  <xr:revisionPtr revIDLastSave="39" documentId="8_{6C62D223-2027-4712-A5CA-461CBD777AB6}" xr6:coauthVersionLast="45" xr6:coauthVersionMax="45" xr10:uidLastSave="{56D3E08D-0A6F-496A-A073-C8F61C613F98}"/>
  <bookViews>
    <workbookView xWindow="-120" yWindow="-120" windowWidth="25440" windowHeight="15390" xr2:uid="{00000000-000D-0000-FFFF-FFFF00000000}"/>
  </bookViews>
  <sheets>
    <sheet name="Corn Replant WorkSheet Example" sheetId="1" r:id="rId1"/>
    <sheet name="Corn Replant WorkSheet" sheetId="5" r:id="rId2"/>
    <sheet name="Table 1" sheetId="2" r:id="rId3"/>
    <sheet name="Table" sheetId="6" state="hidden" r:id="rId4"/>
    <sheet name="Row Width Tabl" sheetId="4" state="hidden" r:id="rId5"/>
  </sheets>
  <externalReferences>
    <externalReference r:id="rId6"/>
  </externalReferences>
  <definedNames>
    <definedName name="app" localSheetId="4">[1]Tables!$K$2:$K$10:'[1]Tables'!$K$2</definedName>
    <definedName name="MoreLess" localSheetId="1">'Corn Replant WorkSheet'!$L$20:$L$21</definedName>
    <definedName name="MoreLess">'Corn Replant WorkSheet Example'!$L$20:$L$21</definedName>
    <definedName name="_xlnm.Print_Area" localSheetId="1">'Corn Replant WorkSheet'!$A$1:$H$75</definedName>
    <definedName name="_xlnm.Print_Area" localSheetId="0">'Corn Replant WorkSheet Example'!$A$1:$H$75</definedName>
    <definedName name="YesNo" localSheetId="1">'Corn Replant WorkSheet'!$M$20:$M$21</definedName>
    <definedName name="YesNo">'Corn Replant WorkSheet Example'!$M$20:$M$21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1" l="1"/>
  <c r="F55" i="5"/>
  <c r="B1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39" i="6"/>
  <c r="D29" i="6"/>
  <c r="D30" i="6"/>
  <c r="D31" i="6"/>
  <c r="D32" i="6"/>
  <c r="D33" i="6"/>
  <c r="D34" i="6"/>
  <c r="D35" i="6"/>
  <c r="D36" i="6"/>
  <c r="D37" i="6"/>
  <c r="D38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4" i="6"/>
  <c r="D5" i="6"/>
  <c r="D6" i="6"/>
  <c r="D7" i="6"/>
  <c r="D8" i="6"/>
  <c r="D9" i="6"/>
  <c r="D10" i="6"/>
  <c r="D11" i="6"/>
  <c r="D3" i="6"/>
  <c r="E3" i="6" s="1"/>
  <c r="E4" i="6" l="1"/>
  <c r="F3" i="6"/>
  <c r="F62" i="5"/>
  <c r="F62" i="1"/>
  <c r="E5" i="6" l="1"/>
  <c r="F4" i="6"/>
  <c r="F71" i="5"/>
  <c r="F67" i="5"/>
  <c r="F53" i="5"/>
  <c r="J37" i="5"/>
  <c r="J36" i="5"/>
  <c r="J25" i="5"/>
  <c r="F25" i="5" s="1"/>
  <c r="J24" i="5"/>
  <c r="F24" i="5" s="1"/>
  <c r="J23" i="5"/>
  <c r="F23" i="5" s="1"/>
  <c r="J22" i="5"/>
  <c r="F22" i="5" s="1"/>
  <c r="F10" i="5"/>
  <c r="E6" i="6" l="1"/>
  <c r="F5" i="6"/>
  <c r="F26" i="5"/>
  <c r="F28" i="5" s="1"/>
  <c r="F38" i="5"/>
  <c r="F42" i="5" s="1"/>
  <c r="F43" i="5" s="1"/>
  <c r="F44" i="5" s="1"/>
  <c r="F72" i="5"/>
  <c r="E7" i="6" l="1"/>
  <c r="F6" i="6"/>
  <c r="F31" i="5"/>
  <c r="F73" i="5"/>
  <c r="J36" i="1"/>
  <c r="J22" i="1"/>
  <c r="B2" i="4"/>
  <c r="B1" i="4" s="1"/>
  <c r="B35" i="4" s="1"/>
  <c r="J23" i="1"/>
  <c r="J24" i="1"/>
  <c r="J25" i="1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J37" i="1"/>
  <c r="F67" i="1"/>
  <c r="F53" i="1"/>
  <c r="F10" i="1"/>
  <c r="E8" i="6" l="1"/>
  <c r="F7" i="6"/>
  <c r="B283" i="4"/>
  <c r="B95" i="4"/>
  <c r="B377" i="4"/>
  <c r="B329" i="4"/>
  <c r="B361" i="4"/>
  <c r="B321" i="4"/>
  <c r="B272" i="4"/>
  <c r="B33" i="4"/>
  <c r="B353" i="4"/>
  <c r="B313" i="4"/>
  <c r="B251" i="4"/>
  <c r="B345" i="4"/>
  <c r="B294" i="4"/>
  <c r="B235" i="4"/>
  <c r="B214" i="4"/>
  <c r="B369" i="4"/>
  <c r="B337" i="4"/>
  <c r="B304" i="4"/>
  <c r="B262" i="4"/>
  <c r="B190" i="4"/>
  <c r="B151" i="4"/>
  <c r="B375" i="4"/>
  <c r="B367" i="4"/>
  <c r="B359" i="4"/>
  <c r="B351" i="4"/>
  <c r="B343" i="4"/>
  <c r="B335" i="4"/>
  <c r="B327" i="4"/>
  <c r="B319" i="4"/>
  <c r="B311" i="4"/>
  <c r="B302" i="4"/>
  <c r="B291" i="4"/>
  <c r="B280" i="4"/>
  <c r="B270" i="4"/>
  <c r="B259" i="4"/>
  <c r="B248" i="4"/>
  <c r="B230" i="4"/>
  <c r="B208" i="4"/>
  <c r="B182" i="4"/>
  <c r="B139" i="4"/>
  <c r="B83" i="4"/>
  <c r="B4" i="4"/>
  <c r="B3" i="4"/>
  <c r="B373" i="4"/>
  <c r="B365" i="4"/>
  <c r="B357" i="4"/>
  <c r="B349" i="4"/>
  <c r="B341" i="4"/>
  <c r="B333" i="4"/>
  <c r="B325" i="4"/>
  <c r="B317" i="4"/>
  <c r="B309" i="4"/>
  <c r="B299" i="4"/>
  <c r="B288" i="4"/>
  <c r="B278" i="4"/>
  <c r="B267" i="4"/>
  <c r="B256" i="4"/>
  <c r="B246" i="4"/>
  <c r="B224" i="4"/>
  <c r="B203" i="4"/>
  <c r="B175" i="4"/>
  <c r="B125" i="4"/>
  <c r="B67" i="4"/>
  <c r="B379" i="4"/>
  <c r="B371" i="4"/>
  <c r="B363" i="4"/>
  <c r="B355" i="4"/>
  <c r="B347" i="4"/>
  <c r="B339" i="4"/>
  <c r="B331" i="4"/>
  <c r="B323" i="4"/>
  <c r="B315" i="4"/>
  <c r="B307" i="4"/>
  <c r="B296" i="4"/>
  <c r="B286" i="4"/>
  <c r="B275" i="4"/>
  <c r="B264" i="4"/>
  <c r="B254" i="4"/>
  <c r="B240" i="4"/>
  <c r="B219" i="4"/>
  <c r="B196" i="4"/>
  <c r="B167" i="4"/>
  <c r="B109" i="4"/>
  <c r="B53" i="4"/>
  <c r="B380" i="4"/>
  <c r="B376" i="4"/>
  <c r="B372" i="4"/>
  <c r="B368" i="4"/>
  <c r="B364" i="4"/>
  <c r="B360" i="4"/>
  <c r="B356" i="4"/>
  <c r="B352" i="4"/>
  <c r="B348" i="4"/>
  <c r="B344" i="4"/>
  <c r="B340" i="4"/>
  <c r="B336" i="4"/>
  <c r="B332" i="4"/>
  <c r="B328" i="4"/>
  <c r="B324" i="4"/>
  <c r="B320" i="4"/>
  <c r="B316" i="4"/>
  <c r="B312" i="4"/>
  <c r="B308" i="4"/>
  <c r="B303" i="4"/>
  <c r="B298" i="4"/>
  <c r="B292" i="4"/>
  <c r="B287" i="4"/>
  <c r="B282" i="4"/>
  <c r="B276" i="4"/>
  <c r="B271" i="4"/>
  <c r="B266" i="4"/>
  <c r="B260" i="4"/>
  <c r="B255" i="4"/>
  <c r="B250" i="4"/>
  <c r="B244" i="4"/>
  <c r="B239" i="4"/>
  <c r="B234" i="4"/>
  <c r="B228" i="4"/>
  <c r="B223" i="4"/>
  <c r="B218" i="4"/>
  <c r="B212" i="4"/>
  <c r="B207" i="4"/>
  <c r="B202" i="4"/>
  <c r="B195" i="4"/>
  <c r="B187" i="4"/>
  <c r="B180" i="4"/>
  <c r="B174" i="4"/>
  <c r="B163" i="4"/>
  <c r="B149" i="4"/>
  <c r="B135" i="4"/>
  <c r="B119" i="4"/>
  <c r="B107" i="4"/>
  <c r="B93" i="4"/>
  <c r="B77" i="4"/>
  <c r="B63" i="4"/>
  <c r="B51" i="4"/>
  <c r="B23" i="4"/>
  <c r="B16" i="4"/>
  <c r="B243" i="4"/>
  <c r="B238" i="4"/>
  <c r="B232" i="4"/>
  <c r="B227" i="4"/>
  <c r="B222" i="4"/>
  <c r="B216" i="4"/>
  <c r="B211" i="4"/>
  <c r="B206" i="4"/>
  <c r="B200" i="4"/>
  <c r="B192" i="4"/>
  <c r="B186" i="4"/>
  <c r="B179" i="4"/>
  <c r="B171" i="4"/>
  <c r="B159" i="4"/>
  <c r="B147" i="4"/>
  <c r="B131" i="4"/>
  <c r="B117" i="4"/>
  <c r="B103" i="4"/>
  <c r="B87" i="4"/>
  <c r="B75" i="4"/>
  <c r="B61" i="4"/>
  <c r="B43" i="4"/>
  <c r="B15" i="4"/>
  <c r="B378" i="4"/>
  <c r="B374" i="4"/>
  <c r="B370" i="4"/>
  <c r="B366" i="4"/>
  <c r="B362" i="4"/>
  <c r="B358" i="4"/>
  <c r="B354" i="4"/>
  <c r="B350" i="4"/>
  <c r="B346" i="4"/>
  <c r="B342" i="4"/>
  <c r="B338" i="4"/>
  <c r="B334" i="4"/>
  <c r="B330" i="4"/>
  <c r="B326" i="4"/>
  <c r="B322" i="4"/>
  <c r="B318" i="4"/>
  <c r="B314" i="4"/>
  <c r="B310" i="4"/>
  <c r="B306" i="4"/>
  <c r="B300" i="4"/>
  <c r="B295" i="4"/>
  <c r="B290" i="4"/>
  <c r="B284" i="4"/>
  <c r="B279" i="4"/>
  <c r="B274" i="4"/>
  <c r="B268" i="4"/>
  <c r="B263" i="4"/>
  <c r="B258" i="4"/>
  <c r="B252" i="4"/>
  <c r="B247" i="4"/>
  <c r="B242" i="4"/>
  <c r="B236" i="4"/>
  <c r="B231" i="4"/>
  <c r="B226" i="4"/>
  <c r="B220" i="4"/>
  <c r="B215" i="4"/>
  <c r="B210" i="4"/>
  <c r="B204" i="4"/>
  <c r="B198" i="4"/>
  <c r="B191" i="4"/>
  <c r="B184" i="4"/>
  <c r="B176" i="4"/>
  <c r="B170" i="4"/>
  <c r="B157" i="4"/>
  <c r="B141" i="4"/>
  <c r="B127" i="4"/>
  <c r="B115" i="4"/>
  <c r="B99" i="4"/>
  <c r="B85" i="4"/>
  <c r="B71" i="4"/>
  <c r="B55" i="4"/>
  <c r="B38" i="4"/>
  <c r="B13" i="4"/>
  <c r="B45" i="4"/>
  <c r="B27" i="4"/>
  <c r="B10" i="4"/>
  <c r="B199" i="4"/>
  <c r="B194" i="4"/>
  <c r="B188" i="4"/>
  <c r="B183" i="4"/>
  <c r="B178" i="4"/>
  <c r="B172" i="4"/>
  <c r="B165" i="4"/>
  <c r="B155" i="4"/>
  <c r="B143" i="4"/>
  <c r="B133" i="4"/>
  <c r="B123" i="4"/>
  <c r="B111" i="4"/>
  <c r="B101" i="4"/>
  <c r="B91" i="4"/>
  <c r="B79" i="4"/>
  <c r="B69" i="4"/>
  <c r="B59" i="4"/>
  <c r="B47" i="4"/>
  <c r="B36" i="4"/>
  <c r="B21" i="4"/>
  <c r="B6" i="4"/>
  <c r="B305" i="4"/>
  <c r="B301" i="4"/>
  <c r="B297" i="4"/>
  <c r="B293" i="4"/>
  <c r="B289" i="4"/>
  <c r="B285" i="4"/>
  <c r="B281" i="4"/>
  <c r="B277" i="4"/>
  <c r="B273" i="4"/>
  <c r="B269" i="4"/>
  <c r="B265" i="4"/>
  <c r="B261" i="4"/>
  <c r="B257" i="4"/>
  <c r="B253" i="4"/>
  <c r="B249" i="4"/>
  <c r="B245" i="4"/>
  <c r="B241" i="4"/>
  <c r="B237" i="4"/>
  <c r="B233" i="4"/>
  <c r="B229" i="4"/>
  <c r="B225" i="4"/>
  <c r="B221" i="4"/>
  <c r="B217" i="4"/>
  <c r="B213" i="4"/>
  <c r="B209" i="4"/>
  <c r="B205" i="4"/>
  <c r="B201" i="4"/>
  <c r="B197" i="4"/>
  <c r="B193" i="4"/>
  <c r="B189" i="4"/>
  <c r="B185" i="4"/>
  <c r="B181" i="4"/>
  <c r="B177" i="4"/>
  <c r="B173" i="4"/>
  <c r="B169" i="4"/>
  <c r="B161" i="4"/>
  <c r="B153" i="4"/>
  <c r="B145" i="4"/>
  <c r="B137" i="4"/>
  <c r="B129" i="4"/>
  <c r="B121" i="4"/>
  <c r="B113" i="4"/>
  <c r="B105" i="4"/>
  <c r="B97" i="4"/>
  <c r="B89" i="4"/>
  <c r="B81" i="4"/>
  <c r="B73" i="4"/>
  <c r="B65" i="4"/>
  <c r="B57" i="4"/>
  <c r="B49" i="4"/>
  <c r="B41" i="4"/>
  <c r="B30" i="4"/>
  <c r="B19" i="4"/>
  <c r="B8" i="4"/>
  <c r="F38" i="1"/>
  <c r="F42" i="1" s="1"/>
  <c r="F43" i="1" s="1"/>
  <c r="F44" i="1" s="1"/>
  <c r="B18" i="4"/>
  <c r="B40" i="4"/>
  <c r="B28" i="4"/>
  <c r="B31" i="4"/>
  <c r="B24" i="4"/>
  <c r="B11" i="4"/>
  <c r="B26" i="4"/>
  <c r="B5" i="4"/>
  <c r="B7" i="4"/>
  <c r="B9" i="4"/>
  <c r="B12" i="4"/>
  <c r="B14" i="4"/>
  <c r="B17" i="4"/>
  <c r="B20" i="4"/>
  <c r="B22" i="4"/>
  <c r="B25" i="4"/>
  <c r="B29" i="4"/>
  <c r="B32" i="4"/>
  <c r="B34" i="4"/>
  <c r="B37" i="4"/>
  <c r="B39" i="4"/>
  <c r="B42" i="4"/>
  <c r="B44" i="4"/>
  <c r="B46" i="4"/>
  <c r="B48" i="4"/>
  <c r="B50" i="4"/>
  <c r="B52" i="4"/>
  <c r="B54" i="4"/>
  <c r="B56" i="4"/>
  <c r="B58" i="4"/>
  <c r="B60" i="4"/>
  <c r="B62" i="4"/>
  <c r="B64" i="4"/>
  <c r="B66" i="4"/>
  <c r="B68" i="4"/>
  <c r="B70" i="4"/>
  <c r="B72" i="4"/>
  <c r="B74" i="4"/>
  <c r="B76" i="4"/>
  <c r="B78" i="4"/>
  <c r="B80" i="4"/>
  <c r="B82" i="4"/>
  <c r="B84" i="4"/>
  <c r="B86" i="4"/>
  <c r="B88" i="4"/>
  <c r="B90" i="4"/>
  <c r="B92" i="4"/>
  <c r="B94" i="4"/>
  <c r="B96" i="4"/>
  <c r="B98" i="4"/>
  <c r="B100" i="4"/>
  <c r="B102" i="4"/>
  <c r="B104" i="4"/>
  <c r="B106" i="4"/>
  <c r="B108" i="4"/>
  <c r="B110" i="4"/>
  <c r="B112" i="4"/>
  <c r="B114" i="4"/>
  <c r="B116" i="4"/>
  <c r="B118" i="4"/>
  <c r="B120" i="4"/>
  <c r="B122" i="4"/>
  <c r="B124" i="4"/>
  <c r="B126" i="4"/>
  <c r="B128" i="4"/>
  <c r="B130" i="4"/>
  <c r="B132" i="4"/>
  <c r="B134" i="4"/>
  <c r="B136" i="4"/>
  <c r="B138" i="4"/>
  <c r="B140" i="4"/>
  <c r="B142" i="4"/>
  <c r="B144" i="4"/>
  <c r="B146" i="4"/>
  <c r="B148" i="4"/>
  <c r="B150" i="4"/>
  <c r="B152" i="4"/>
  <c r="B154" i="4"/>
  <c r="B156" i="4"/>
  <c r="B158" i="4"/>
  <c r="B160" i="4"/>
  <c r="B162" i="4"/>
  <c r="B164" i="4"/>
  <c r="B166" i="4"/>
  <c r="B168" i="4"/>
  <c r="E9" i="6" l="1"/>
  <c r="F8" i="6"/>
  <c r="F24" i="1"/>
  <c r="F25" i="1"/>
  <c r="F22" i="1"/>
  <c r="F23" i="1"/>
  <c r="E10" i="6" l="1"/>
  <c r="F9" i="6"/>
  <c r="F26" i="1"/>
  <c r="F28" i="1" s="1"/>
  <c r="F31" i="1" l="1"/>
  <c r="E11" i="6"/>
  <c r="F10" i="6"/>
  <c r="E12" i="6" l="1"/>
  <c r="F11" i="6"/>
  <c r="E13" i="6" l="1"/>
  <c r="F12" i="6"/>
  <c r="E14" i="6" l="1"/>
  <c r="F13" i="6"/>
  <c r="E15" i="6" l="1"/>
  <c r="F14" i="6"/>
  <c r="E16" i="6" l="1"/>
  <c r="F15" i="6"/>
  <c r="E17" i="6" l="1"/>
  <c r="F16" i="6"/>
  <c r="E18" i="6" l="1"/>
  <c r="F17" i="6"/>
  <c r="E19" i="6" l="1"/>
  <c r="F18" i="6"/>
  <c r="E20" i="6" l="1"/>
  <c r="F19" i="6"/>
  <c r="E21" i="6" l="1"/>
  <c r="F20" i="6"/>
  <c r="E22" i="6" l="1"/>
  <c r="F21" i="6"/>
  <c r="E23" i="6" l="1"/>
  <c r="F22" i="6"/>
  <c r="E24" i="6" l="1"/>
  <c r="F23" i="6"/>
  <c r="E25" i="6" l="1"/>
  <c r="F24" i="6"/>
  <c r="E26" i="6" l="1"/>
  <c r="F25" i="6"/>
  <c r="E27" i="6" l="1"/>
  <c r="F26" i="6"/>
  <c r="E28" i="6" l="1"/>
  <c r="F27" i="6"/>
  <c r="E29" i="6" l="1"/>
  <c r="F28" i="6"/>
  <c r="E30" i="6" l="1"/>
  <c r="F29" i="6"/>
  <c r="E31" i="6" l="1"/>
  <c r="F30" i="6"/>
  <c r="E32" i="6" l="1"/>
  <c r="F31" i="6"/>
  <c r="E33" i="6" l="1"/>
  <c r="F32" i="6"/>
  <c r="E34" i="6" l="1"/>
  <c r="F33" i="6"/>
  <c r="E35" i="6" l="1"/>
  <c r="F34" i="6"/>
  <c r="E36" i="6" l="1"/>
  <c r="F35" i="6"/>
  <c r="E37" i="6" l="1"/>
  <c r="F36" i="6"/>
  <c r="E38" i="6" l="1"/>
  <c r="F37" i="6"/>
  <c r="F38" i="6" l="1"/>
  <c r="E39" i="6"/>
  <c r="F39" i="6" l="1"/>
  <c r="E40" i="6"/>
  <c r="E41" i="6" l="1"/>
  <c r="F40" i="6"/>
  <c r="E42" i="6" l="1"/>
  <c r="F41" i="6"/>
  <c r="F42" i="6" l="1"/>
  <c r="E43" i="6"/>
  <c r="E44" i="6" l="1"/>
  <c r="F43" i="6"/>
  <c r="E45" i="6" l="1"/>
  <c r="F44" i="6"/>
  <c r="F45" i="6" l="1"/>
  <c r="E46" i="6"/>
  <c r="F46" i="6" l="1"/>
  <c r="E47" i="6"/>
  <c r="E48" i="6" l="1"/>
  <c r="F47" i="6"/>
  <c r="E49" i="6" l="1"/>
  <c r="F48" i="6"/>
  <c r="F49" i="6" l="1"/>
  <c r="E50" i="6"/>
  <c r="F50" i="6" l="1"/>
  <c r="E51" i="6"/>
  <c r="E52" i="6" l="1"/>
  <c r="F51" i="6"/>
  <c r="E53" i="6" l="1"/>
  <c r="F52" i="6"/>
  <c r="E54" i="6" l="1"/>
  <c r="F54" i="6" s="1"/>
  <c r="F53" i="6"/>
  <c r="B4" i="6" l="1"/>
  <c r="A3" i="6"/>
  <c r="B5" i="6" l="1"/>
  <c r="A5" i="6" s="1"/>
  <c r="A4" i="6"/>
  <c r="B6" i="6" l="1"/>
  <c r="B7" i="6" s="1"/>
  <c r="A6" i="6" l="1"/>
  <c r="A7" i="6"/>
  <c r="B8" i="6"/>
  <c r="B9" i="6" l="1"/>
  <c r="A8" i="6"/>
  <c r="A9" i="6" l="1"/>
  <c r="B10" i="6"/>
  <c r="B11" i="6" l="1"/>
  <c r="A10" i="6"/>
  <c r="A11" i="6" l="1"/>
  <c r="B12" i="6"/>
  <c r="B13" i="6" l="1"/>
  <c r="A12" i="6"/>
  <c r="A13" i="6" l="1"/>
  <c r="B14" i="6"/>
  <c r="B15" i="6" l="1"/>
  <c r="A14" i="6"/>
  <c r="A15" i="6" l="1"/>
  <c r="B16" i="6"/>
  <c r="B17" i="6" l="1"/>
  <c r="A16" i="6"/>
  <c r="A17" i="6" l="1"/>
  <c r="B18" i="6"/>
  <c r="B19" i="6" l="1"/>
  <c r="A18" i="6"/>
  <c r="A19" i="6" l="1"/>
  <c r="B20" i="6"/>
  <c r="B21" i="6" l="1"/>
  <c r="A20" i="6"/>
  <c r="A21" i="6" l="1"/>
  <c r="B22" i="6"/>
  <c r="B23" i="6" l="1"/>
  <c r="A22" i="6"/>
  <c r="A23" i="6" l="1"/>
  <c r="B24" i="6"/>
  <c r="B25" i="6" l="1"/>
  <c r="A24" i="6"/>
  <c r="A25" i="6" l="1"/>
  <c r="B26" i="6"/>
  <c r="B27" i="6" l="1"/>
  <c r="A26" i="6"/>
  <c r="A27" i="6" l="1"/>
  <c r="B28" i="6"/>
  <c r="B29" i="6" l="1"/>
  <c r="A28" i="6"/>
  <c r="A29" i="6" l="1"/>
  <c r="B30" i="6"/>
  <c r="B31" i="6" l="1"/>
  <c r="A30" i="6"/>
  <c r="A31" i="6" l="1"/>
  <c r="B32" i="6"/>
  <c r="B33" i="6" l="1"/>
  <c r="A32" i="6"/>
  <c r="A33" i="6" l="1"/>
  <c r="B34" i="6"/>
  <c r="B35" i="6" l="1"/>
  <c r="A34" i="6"/>
  <c r="A35" i="6" l="1"/>
  <c r="B36" i="6"/>
  <c r="B37" i="6" l="1"/>
  <c r="A36" i="6"/>
  <c r="A37" i="6" l="1"/>
  <c r="B38" i="6"/>
  <c r="B39" i="6" l="1"/>
  <c r="A38" i="6"/>
  <c r="A39" i="6" l="1"/>
  <c r="B40" i="6"/>
  <c r="B41" i="6" l="1"/>
  <c r="A40" i="6"/>
  <c r="A41" i="6" l="1"/>
  <c r="B42" i="6"/>
  <c r="B43" i="6" l="1"/>
  <c r="A42" i="6"/>
  <c r="A43" i="6" l="1"/>
  <c r="B44" i="6"/>
  <c r="B45" i="6" l="1"/>
  <c r="A44" i="6"/>
  <c r="A45" i="6" l="1"/>
  <c r="B46" i="6"/>
  <c r="B47" i="6" l="1"/>
  <c r="A46" i="6"/>
  <c r="A47" i="6" l="1"/>
  <c r="B48" i="6"/>
  <c r="B49" i="6" l="1"/>
  <c r="A48" i="6"/>
  <c r="A49" i="6" l="1"/>
  <c r="B50" i="6"/>
  <c r="B51" i="6" l="1"/>
  <c r="A50" i="6"/>
  <c r="A51" i="6" l="1"/>
  <c r="B52" i="6"/>
  <c r="B53" i="6" l="1"/>
  <c r="A52" i="6"/>
  <c r="A53" i="6" l="1"/>
  <c r="B54" i="6"/>
  <c r="A54" i="6" l="1"/>
  <c r="F71" i="1"/>
  <c r="F72" i="1" s="1"/>
  <c r="F73" i="1" s="1"/>
</calcChain>
</file>

<file path=xl/sharedStrings.xml><?xml version="1.0" encoding="utf-8"?>
<sst xmlns="http://schemas.openxmlformats.org/spreadsheetml/2006/main" count="139" uniqueCount="69">
  <si>
    <t>Original planted population</t>
  </si>
  <si>
    <t>Percent Germination (from seed tag)</t>
  </si>
  <si>
    <t>Original target population</t>
  </si>
  <si>
    <t>Stand Evaluation</t>
  </si>
  <si>
    <t>Row Width (in)</t>
  </si>
  <si>
    <t>Row Length (ft)</t>
  </si>
  <si>
    <t>Field Site</t>
  </si>
  <si>
    <t>Avg Population</t>
  </si>
  <si>
    <t>Sample</t>
  </si>
  <si>
    <t>Estimated Final Stand</t>
  </si>
  <si>
    <t>Stand Uniformity</t>
  </si>
  <si>
    <t>Estimated Stand Loss Percent</t>
  </si>
  <si>
    <t>Expected plant survival (95% if unsure)</t>
  </si>
  <si>
    <t>In fields with stand losses greater than 25% are gap sizes more or less than 3 feet?</t>
  </si>
  <si>
    <t>More</t>
  </si>
  <si>
    <t>Less</t>
  </si>
  <si>
    <t>Yes</t>
  </si>
  <si>
    <t>No</t>
  </si>
  <si>
    <t>In fields with delayed emergence are more than 1/2 of plants 2 leaf stages behind?</t>
  </si>
  <si>
    <t>Original Yield Goal (Bu/Ac)</t>
  </si>
  <si>
    <t>Expected price per bushel</t>
  </si>
  <si>
    <t>Additional Yield Loss Due to Stand Uniformity</t>
  </si>
  <si>
    <t>Estimated Percent of Optimum Yield</t>
  </si>
  <si>
    <t>Estimated Yield Bu/Acre</t>
  </si>
  <si>
    <t>Estimated Gross Return/Acre</t>
  </si>
  <si>
    <t>Original Planting Date, Population and Yield Target</t>
  </si>
  <si>
    <t>Original Planting Date (mm/dd)</t>
  </si>
  <si>
    <t xml:space="preserve"> Expected Replant Date (mm/dd)</t>
  </si>
  <si>
    <t>Seed Cost</t>
  </si>
  <si>
    <t>Fuel Cost</t>
  </si>
  <si>
    <t>Herbicide Cost</t>
  </si>
  <si>
    <t>Insecticide Cost</t>
  </si>
  <si>
    <t>Total Cost per Acre</t>
  </si>
  <si>
    <t>Planned replant population</t>
  </si>
  <si>
    <t>Replant target population</t>
  </si>
  <si>
    <t>Estimated Replant Date and Population</t>
  </si>
  <si>
    <t>Additional Replant Costs</t>
  </si>
  <si>
    <t>Gain or Loss From Replanting</t>
  </si>
  <si>
    <t>Estimated yield from Replant</t>
  </si>
  <si>
    <t>Estimated Gross Return/Acre less Additonal Costs</t>
  </si>
  <si>
    <t>Estimated Gain or Loss to Replanting</t>
  </si>
  <si>
    <t>Percent of Optimum Yield Based on Final Stand (from Table 1)</t>
  </si>
  <si>
    <t>Adapted from Nielsen, 2003, Purdue University, Agronomy Guide AY-264-W "Estimating Yield and Dollar Returns From Corn Replanting"</t>
  </si>
  <si>
    <t>Corn Replant Worksheet</t>
  </si>
  <si>
    <t>Planting Date</t>
  </si>
  <si>
    <t>Population (Stand)</t>
  </si>
  <si>
    <t>Percentage of Optimum Yield</t>
  </si>
  <si>
    <t>Adapted from the 2002 Illinois Agronomy Handbook, Page 27</t>
  </si>
  <si>
    <t>Percent of Maximum Yield Expected from Planting on Different Dates and at Different Plant Populations</t>
  </si>
  <si>
    <t>1) Enter the original planting date, planted population, percent germ from tag, expected plant survival,</t>
  </si>
  <si>
    <t xml:space="preserve">    relaistic yield goal and price per bushel.</t>
  </si>
  <si>
    <t>2) Evaluate the existing stand.  Enter the row spacing in inches and the length of row evaluated (the</t>
  </si>
  <si>
    <t xml:space="preserve">    longer the row length the more accurate the data will be),  use 1/1000 acre as a minimum.</t>
  </si>
  <si>
    <t>3) From 4 represenative sites in the field take 3 stand counts and enter the numbers into the table.</t>
  </si>
  <si>
    <t>4) Using the estimated final stand and the planting date, look up the % of optimal stand from Table 1.</t>
  </si>
  <si>
    <t xml:space="preserve">    Enter the value into the worksheet.</t>
  </si>
  <si>
    <t xml:space="preserve">   If more than half of the plants are more than 2 leaf stages behind the others indicate that also.</t>
  </si>
  <si>
    <t>5) Evaluate the stand unifomity.  Indicate if the gaps in the stand are more or less than 3 feet.</t>
  </si>
  <si>
    <t>Estimated Yield of Existing Stand</t>
  </si>
  <si>
    <t>6) Enter the expected replant date, expected planted population, percent germ from tag, and expected</t>
  </si>
  <si>
    <t xml:space="preserve">     plant survival.</t>
  </si>
  <si>
    <t>Directions to use this worksheet</t>
  </si>
  <si>
    <t xml:space="preserve">Estimated Stand Reduction    </t>
  </si>
  <si>
    <t>PV Replant?</t>
  </si>
  <si>
    <t>Retail Cost/Unit</t>
  </si>
  <si>
    <t xml:space="preserve">    to calculate replant seed cost.</t>
  </si>
  <si>
    <t>Other Costs (i.e extra drying, equipment, labor etc.)</t>
  </si>
  <si>
    <t>Illinois</t>
  </si>
  <si>
    <t>7) Enter any additonal expences for replanting.  Indicate if Poncho VOTiVO replant, enter retail price per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</si>
</sst>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.00000000"/>
    <numFmt numFmtId="165" formatCode="&quot;$&quot;#,##0.00"/>
    <numFmt numFmtId="166" formatCode="m/d;@"/>
    <numFmt numFmtId="167" formatCode="0.0%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3" fontId="0" fillId="0" borderId="0" xfId="0" applyNumberFormat="1"/>
    <xf numFmtId="0" fontId="2" fillId="0" borderId="0" xfId="0" applyFon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6" fillId="2" borderId="0" xfId="0" applyFont="1" applyFill="1" applyProtection="1"/>
    <xf numFmtId="0" fontId="6" fillId="2" borderId="0" xfId="0" applyFont="1" applyFill="1" applyAlignment="1" applyProtection="1"/>
    <xf numFmtId="3" fontId="0" fillId="2" borderId="0" xfId="0" applyNumberFormat="1" applyFill="1" applyBorder="1" applyProtection="1"/>
    <xf numFmtId="9" fontId="0" fillId="2" borderId="0" xfId="0" applyNumberFormat="1" applyFill="1" applyBorder="1" applyProtection="1"/>
    <xf numFmtId="3" fontId="2" fillId="2" borderId="0" xfId="0" applyNumberFormat="1" applyFont="1" applyFill="1" applyProtection="1"/>
    <xf numFmtId="0" fontId="4" fillId="2" borderId="0" xfId="0" applyFont="1" applyFill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0" fillId="2" borderId="4" xfId="0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2" fontId="0" fillId="2" borderId="2" xfId="0" applyNumberFormat="1" applyFill="1" applyBorder="1" applyAlignment="1" applyProtection="1">
      <alignment horizontal="center"/>
    </xf>
    <xf numFmtId="2" fontId="0" fillId="2" borderId="1" xfId="0" applyNumberFormat="1" applyFill="1" applyBorder="1" applyAlignment="1" applyProtection="1">
      <alignment horizontal="center"/>
    </xf>
    <xf numFmtId="2" fontId="0" fillId="2" borderId="3" xfId="0" applyNumberFormat="1" applyFill="1" applyBorder="1" applyAlignment="1" applyProtection="1">
      <alignment horizontal="center"/>
    </xf>
    <xf numFmtId="3" fontId="2" fillId="2" borderId="8" xfId="0" applyNumberFormat="1" applyFont="1" applyFill="1" applyBorder="1" applyAlignment="1" applyProtection="1">
      <alignment horizontal="center"/>
    </xf>
    <xf numFmtId="9" fontId="2" fillId="2" borderId="0" xfId="1" applyFont="1" applyFill="1" applyBorder="1" applyAlignment="1" applyProtection="1">
      <alignment horizontal="center"/>
    </xf>
    <xf numFmtId="9" fontId="2" fillId="2" borderId="9" xfId="0" applyNumberFormat="1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165" fontId="2" fillId="2" borderId="11" xfId="0" applyNumberFormat="1" applyFont="1" applyFill="1" applyBorder="1" applyAlignment="1" applyProtection="1">
      <alignment horizontal="center"/>
    </xf>
    <xf numFmtId="0" fontId="0" fillId="2" borderId="12" xfId="0" applyFill="1" applyBorder="1" applyProtection="1"/>
    <xf numFmtId="0" fontId="2" fillId="2" borderId="0" xfId="0" applyFont="1" applyFill="1" applyAlignment="1" applyProtection="1">
      <alignment horizontal="center"/>
    </xf>
    <xf numFmtId="165" fontId="2" fillId="2" borderId="0" xfId="0" applyNumberFormat="1" applyFont="1" applyFill="1" applyAlignment="1" applyProtection="1">
      <alignment horizontal="center"/>
    </xf>
    <xf numFmtId="8" fontId="2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wrapText="1"/>
    </xf>
    <xf numFmtId="166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quotePrefix="1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center"/>
    </xf>
    <xf numFmtId="3" fontId="0" fillId="2" borderId="28" xfId="0" applyNumberFormat="1" applyFill="1" applyBorder="1" applyAlignment="1" applyProtection="1">
      <alignment horizontal="center"/>
    </xf>
    <xf numFmtId="3" fontId="0" fillId="2" borderId="29" xfId="0" applyNumberFormat="1" applyFill="1" applyBorder="1" applyAlignment="1" applyProtection="1">
      <alignment horizontal="center"/>
    </xf>
    <xf numFmtId="3" fontId="0" fillId="2" borderId="30" xfId="0" applyNumberFormat="1" applyFill="1" applyBorder="1" applyAlignment="1" applyProtection="1">
      <alignment horizontal="center"/>
    </xf>
    <xf numFmtId="0" fontId="4" fillId="0" borderId="0" xfId="0" applyFont="1"/>
    <xf numFmtId="166" fontId="4" fillId="0" borderId="0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0" fontId="6" fillId="2" borderId="0" xfId="0" applyFont="1" applyFill="1" applyAlignment="1" applyProtection="1">
      <alignment horizontal="center"/>
    </xf>
    <xf numFmtId="9" fontId="2" fillId="2" borderId="36" xfId="0" applyNumberFormat="1" applyFont="1" applyFill="1" applyBorder="1" applyAlignment="1" applyProtection="1">
      <alignment horizontal="center"/>
    </xf>
    <xf numFmtId="9" fontId="9" fillId="3" borderId="9" xfId="1" applyNumberFormat="1" applyFont="1" applyFill="1" applyBorder="1" applyAlignment="1" applyProtection="1">
      <alignment horizontal="center"/>
      <protection locked="0"/>
    </xf>
    <xf numFmtId="0" fontId="9" fillId="3" borderId="36" xfId="0" applyFont="1" applyFill="1" applyBorder="1" applyProtection="1">
      <protection locked="0"/>
    </xf>
    <xf numFmtId="0" fontId="9" fillId="3" borderId="36" xfId="0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center"/>
      <protection locked="0"/>
    </xf>
    <xf numFmtId="0" fontId="9" fillId="3" borderId="37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38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center"/>
      <protection locked="0"/>
    </xf>
    <xf numFmtId="0" fontId="9" fillId="3" borderId="39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14" fontId="9" fillId="3" borderId="36" xfId="0" applyNumberFormat="1" applyFont="1" applyFill="1" applyBorder="1" applyAlignment="1" applyProtection="1">
      <alignment horizontal="center"/>
      <protection locked="0"/>
    </xf>
    <xf numFmtId="3" fontId="9" fillId="3" borderId="36" xfId="0" applyNumberFormat="1" applyFont="1" applyFill="1" applyBorder="1" applyAlignment="1" applyProtection="1">
      <alignment horizontal="center"/>
      <protection locked="0"/>
    </xf>
    <xf numFmtId="9" fontId="9" fillId="3" borderId="10" xfId="0" applyNumberFormat="1" applyFont="1" applyFill="1" applyBorder="1" applyAlignment="1" applyProtection="1">
      <alignment horizontal="center"/>
      <protection locked="0"/>
    </xf>
    <xf numFmtId="9" fontId="9" fillId="3" borderId="40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Alignment="1" applyProtection="1">
      <alignment horizontal="center"/>
    </xf>
    <xf numFmtId="165" fontId="9" fillId="3" borderId="10" xfId="0" applyNumberFormat="1" applyFont="1" applyFill="1" applyBorder="1" applyAlignment="1" applyProtection="1">
      <alignment horizontal="center"/>
      <protection locked="0"/>
    </xf>
    <xf numFmtId="165" fontId="9" fillId="3" borderId="36" xfId="0" applyNumberFormat="1" applyFont="1" applyFill="1" applyBorder="1" applyAlignment="1" applyProtection="1">
      <alignment horizontal="center"/>
      <protection locked="0"/>
    </xf>
    <xf numFmtId="165" fontId="9" fillId="3" borderId="12" xfId="0" applyNumberFormat="1" applyFont="1" applyFill="1" applyBorder="1" applyAlignment="1" applyProtection="1">
      <alignment horizontal="center"/>
      <protection locked="0"/>
    </xf>
    <xf numFmtId="0" fontId="5" fillId="2" borderId="42" xfId="0" applyFont="1" applyFill="1" applyBorder="1" applyProtection="1"/>
    <xf numFmtId="0" fontId="5" fillId="2" borderId="43" xfId="0" applyFont="1" applyFill="1" applyBorder="1" applyProtection="1"/>
    <xf numFmtId="0" fontId="5" fillId="2" borderId="44" xfId="0" applyFont="1" applyFill="1" applyBorder="1" applyProtection="1"/>
    <xf numFmtId="0" fontId="5" fillId="2" borderId="0" xfId="0" applyFont="1" applyFill="1" applyBorder="1" applyProtection="1"/>
    <xf numFmtId="0" fontId="5" fillId="2" borderId="45" xfId="0" applyFont="1" applyFill="1" applyBorder="1" applyProtection="1"/>
    <xf numFmtId="0" fontId="6" fillId="2" borderId="44" xfId="0" applyFont="1" applyFill="1" applyBorder="1" applyProtection="1"/>
    <xf numFmtId="0" fontId="6" fillId="2" borderId="0" xfId="0" applyFont="1" applyFill="1" applyBorder="1" applyProtection="1"/>
    <xf numFmtId="0" fontId="6" fillId="2" borderId="45" xfId="0" applyFont="1" applyFill="1" applyBorder="1" applyProtection="1"/>
    <xf numFmtId="0" fontId="0" fillId="2" borderId="45" xfId="0" applyFill="1" applyBorder="1" applyProtection="1"/>
    <xf numFmtId="0" fontId="0" fillId="2" borderId="44" xfId="0" applyFill="1" applyBorder="1" applyProtection="1"/>
    <xf numFmtId="0" fontId="4" fillId="2" borderId="0" xfId="0" applyFont="1" applyFill="1" applyBorder="1" applyProtection="1"/>
    <xf numFmtId="0" fontId="4" fillId="2" borderId="45" xfId="0" applyFont="1" applyFill="1" applyBorder="1" applyProtection="1"/>
    <xf numFmtId="0" fontId="0" fillId="2" borderId="46" xfId="0" applyFill="1" applyBorder="1" applyProtection="1"/>
    <xf numFmtId="0" fontId="0" fillId="2" borderId="9" xfId="0" applyFill="1" applyBorder="1" applyProtection="1"/>
    <xf numFmtId="0" fontId="0" fillId="2" borderId="47" xfId="0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9" fontId="2" fillId="2" borderId="8" xfId="1" applyFont="1" applyFill="1" applyBorder="1" applyAlignment="1" applyProtection="1">
      <alignment horizontal="center"/>
    </xf>
    <xf numFmtId="165" fontId="0" fillId="2" borderId="0" xfId="0" applyNumberFormat="1" applyFill="1" applyAlignment="1" applyProtection="1">
      <alignment horizontal="center"/>
    </xf>
    <xf numFmtId="0" fontId="0" fillId="2" borderId="0" xfId="0" applyFill="1" applyAlignment="1" applyProtection="1">
      <alignment horizontal="right"/>
    </xf>
    <xf numFmtId="165" fontId="1" fillId="4" borderId="36" xfId="0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  <protection locked="0"/>
    </xf>
    <xf numFmtId="0" fontId="1" fillId="2" borderId="44" xfId="0" applyFont="1" applyFill="1" applyBorder="1" applyProtection="1"/>
    <xf numFmtId="0" fontId="1" fillId="2" borderId="12" xfId="0" applyFont="1" applyFill="1" applyBorder="1" applyProtection="1"/>
    <xf numFmtId="166" fontId="4" fillId="0" borderId="0" xfId="0" applyNumberFormat="1" applyFont="1" applyAlignment="1">
      <alignment horizontal="center"/>
    </xf>
    <xf numFmtId="167" fontId="0" fillId="0" borderId="0" xfId="1" applyNumberFormat="1" applyFont="1"/>
    <xf numFmtId="14" fontId="10" fillId="0" borderId="0" xfId="0" applyNumberFormat="1" applyFont="1"/>
    <xf numFmtId="0" fontId="0" fillId="0" borderId="0" xfId="0" applyNumberFormat="1"/>
    <xf numFmtId="14" fontId="0" fillId="0" borderId="0" xfId="0" applyNumberFormat="1"/>
    <xf numFmtId="9" fontId="9" fillId="5" borderId="36" xfId="0" applyNumberFormat="1" applyFont="1" applyFill="1" applyBorder="1" applyAlignment="1" applyProtection="1">
      <alignment horizontal="center"/>
      <protection hidden="1"/>
    </xf>
    <xf numFmtId="9" fontId="2" fillId="5" borderId="36" xfId="0" applyNumberFormat="1" applyFont="1" applyFill="1" applyBorder="1" applyAlignment="1" applyProtection="1">
      <alignment horizontal="center"/>
      <protection hidden="1"/>
    </xf>
    <xf numFmtId="0" fontId="0" fillId="2" borderId="44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2" fillId="2" borderId="41" xfId="0" applyFont="1" applyFill="1" applyBorder="1" applyAlignment="1" applyProtection="1">
      <alignment horizontal="left"/>
    </xf>
    <xf numFmtId="0" fontId="2" fillId="2" borderId="42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right"/>
    </xf>
    <xf numFmtId="0" fontId="8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left"/>
    </xf>
    <xf numFmtId="0" fontId="2" fillId="2" borderId="31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32" xfId="0" applyFont="1" applyFill="1" applyBorder="1" applyAlignment="1" applyProtection="1">
      <alignment horizontal="center"/>
    </xf>
    <xf numFmtId="0" fontId="0" fillId="2" borderId="31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166" fontId="4" fillId="0" borderId="0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 wrapText="1"/>
    </xf>
    <xf numFmtId="166" fontId="2" fillId="0" borderId="22" xfId="0" applyNumberFormat="1" applyFont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6" fontId="3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abe.tarr\Local%20Settings\Temporary%20Internet%20Files\OLKE2\2006%20GLH%20Corn%20Im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ot Form "/>
      <sheetName val="Print"/>
      <sheetName val="Tables"/>
      <sheetName val="Cooperators"/>
      <sheetName val="Comparison"/>
      <sheetName val="CompDetail"/>
      <sheetName val="CompOther"/>
      <sheetName val="Row Width Tabl"/>
    </sheetNames>
    <sheetDataSet>
      <sheetData sheetId="0" refreshError="1"/>
      <sheetData sheetId="1" refreshError="1"/>
      <sheetData sheetId="2">
        <row r="2">
          <cell r="K2" t="str">
            <v>EPP</v>
          </cell>
        </row>
        <row r="3">
          <cell r="K3" t="str">
            <v>Fall</v>
          </cell>
        </row>
        <row r="4">
          <cell r="K4" t="str">
            <v>Post</v>
          </cell>
        </row>
        <row r="5">
          <cell r="K5" t="str">
            <v>PPI</v>
          </cell>
        </row>
        <row r="6">
          <cell r="K6" t="str">
            <v>PRE</v>
          </cell>
        </row>
        <row r="7">
          <cell r="K7" t="str">
            <v>Pre-Plant</v>
          </cell>
        </row>
        <row r="8">
          <cell r="K8" t="str">
            <v>Sidedress</v>
          </cell>
        </row>
        <row r="9">
          <cell r="K9" t="str">
            <v>Spring</v>
          </cell>
        </row>
        <row r="10">
          <cell r="K10" t="str">
            <v>Starter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  <pageSetUpPr fitToPage="1"/>
  </sheetPr>
  <dimension ref="A1:Y75"/>
  <sheetViews>
    <sheetView tabSelected="1" workbookViewId="0">
      <selection activeCell="F8" sqref="F8"/>
    </sheetView>
  </sheetViews>
  <sheetFormatPr defaultRowHeight="12.75"/>
  <cols>
    <col min="1" max="1" width="2.5703125" style="13" bestFit="1" customWidth="1"/>
    <col min="2" max="2" width="13.42578125" style="13" customWidth="1"/>
    <col min="3" max="3" width="11.42578125" style="13" customWidth="1"/>
    <col min="4" max="5" width="10.28515625" style="13" customWidth="1"/>
    <col min="6" max="6" width="15" style="14" bestFit="1" customWidth="1"/>
    <col min="7" max="7" width="10.7109375" style="13" customWidth="1"/>
    <col min="8" max="8" width="9.140625" style="13"/>
    <col min="9" max="13" width="9.140625" style="13" hidden="1" customWidth="1"/>
    <col min="14" max="14" width="3" style="13" customWidth="1"/>
    <col min="15" max="16384" width="9.140625" style="13"/>
  </cols>
  <sheetData>
    <row r="1" spans="1:24" s="12" customFormat="1" ht="23.25">
      <c r="A1" s="126" t="s">
        <v>43</v>
      </c>
      <c r="B1" s="126"/>
      <c r="C1" s="126"/>
      <c r="D1" s="126"/>
      <c r="E1" s="126"/>
      <c r="F1" s="126"/>
      <c r="G1" s="126"/>
      <c r="H1" s="126"/>
    </row>
    <row r="2" spans="1:24" ht="4.5" customHeight="1" thickBot="1"/>
    <row r="3" spans="1:24" s="16" customFormat="1" ht="15.75">
      <c r="A3" s="15">
        <v>1</v>
      </c>
      <c r="B3" s="15" t="s">
        <v>25</v>
      </c>
      <c r="F3" s="17"/>
      <c r="O3" s="122" t="s">
        <v>61</v>
      </c>
      <c r="P3" s="123"/>
      <c r="Q3" s="123"/>
      <c r="R3" s="123"/>
      <c r="S3" s="123"/>
      <c r="T3" s="123"/>
      <c r="U3" s="123"/>
      <c r="V3" s="90"/>
      <c r="W3" s="90"/>
      <c r="X3" s="91"/>
    </row>
    <row r="4" spans="1:24" s="16" customFormat="1" ht="5.25" customHeight="1">
      <c r="A4" s="15"/>
      <c r="B4" s="15"/>
      <c r="F4" s="17"/>
      <c r="O4" s="92"/>
      <c r="P4" s="93"/>
      <c r="Q4" s="93"/>
      <c r="R4" s="93"/>
      <c r="S4" s="93"/>
      <c r="T4" s="93"/>
      <c r="U4" s="93"/>
      <c r="V4" s="93"/>
      <c r="W4" s="93"/>
      <c r="X4" s="94"/>
    </row>
    <row r="5" spans="1:24" s="18" customFormat="1" ht="12.75" customHeight="1">
      <c r="B5" s="18" t="s">
        <v>26</v>
      </c>
      <c r="D5" s="19"/>
      <c r="F5" s="82">
        <v>43941</v>
      </c>
      <c r="O5" s="95" t="s">
        <v>49</v>
      </c>
      <c r="P5" s="96"/>
      <c r="Q5" s="96"/>
      <c r="R5" s="96"/>
      <c r="S5" s="96"/>
      <c r="T5" s="96"/>
      <c r="U5" s="96"/>
      <c r="V5" s="96"/>
      <c r="W5" s="96"/>
      <c r="X5" s="97"/>
    </row>
    <row r="6" spans="1:24" s="18" customFormat="1" ht="5.25" customHeight="1">
      <c r="F6" s="67"/>
      <c r="O6" s="120" t="s">
        <v>50</v>
      </c>
      <c r="P6" s="121"/>
      <c r="Q6" s="121"/>
      <c r="R6" s="121"/>
      <c r="S6" s="121"/>
      <c r="T6" s="121"/>
      <c r="U6" s="121"/>
      <c r="V6" s="121"/>
      <c r="W6" s="121"/>
      <c r="X6" s="97"/>
    </row>
    <row r="7" spans="1:24">
      <c r="B7" s="13" t="s">
        <v>0</v>
      </c>
      <c r="F7" s="83">
        <v>36000</v>
      </c>
      <c r="J7" s="20"/>
      <c r="O7" s="120"/>
      <c r="P7" s="121"/>
      <c r="Q7" s="121"/>
      <c r="R7" s="121"/>
      <c r="S7" s="121"/>
      <c r="T7" s="121"/>
      <c r="U7" s="121"/>
      <c r="V7" s="121"/>
      <c r="W7" s="121"/>
      <c r="X7" s="98"/>
    </row>
    <row r="8" spans="1:24">
      <c r="B8" s="13" t="s">
        <v>1</v>
      </c>
      <c r="F8" s="84">
        <v>0.97</v>
      </c>
      <c r="J8" s="21"/>
      <c r="O8" s="99" t="s">
        <v>51</v>
      </c>
      <c r="P8" s="25"/>
      <c r="Q8" s="25"/>
      <c r="R8" s="25"/>
      <c r="S8" s="25"/>
      <c r="T8" s="25"/>
      <c r="U8" s="25"/>
      <c r="V8" s="25"/>
      <c r="W8" s="25"/>
      <c r="X8" s="98"/>
    </row>
    <row r="9" spans="1:24" ht="13.5" thickBot="1">
      <c r="B9" s="13" t="s">
        <v>12</v>
      </c>
      <c r="F9" s="85">
        <v>0.98</v>
      </c>
      <c r="J9" s="21"/>
      <c r="O9" s="99" t="s">
        <v>52</v>
      </c>
      <c r="P9" s="25"/>
      <c r="Q9" s="25"/>
      <c r="R9" s="25"/>
      <c r="S9" s="25"/>
      <c r="T9" s="25"/>
      <c r="U9" s="25"/>
      <c r="V9" s="25"/>
      <c r="W9" s="25"/>
      <c r="X9" s="98"/>
    </row>
    <row r="10" spans="1:24" ht="13.5" thickTop="1">
      <c r="B10" s="13" t="s">
        <v>2</v>
      </c>
      <c r="F10" s="86">
        <f>F7*F8*IF(F9=0,"1",F9)</f>
        <v>34221.599999999999</v>
      </c>
      <c r="J10" s="22"/>
      <c r="O10" s="99" t="s">
        <v>53</v>
      </c>
      <c r="P10" s="25"/>
      <c r="Q10" s="25"/>
      <c r="R10" s="25"/>
      <c r="S10" s="25"/>
      <c r="T10" s="25"/>
      <c r="U10" s="25"/>
      <c r="V10" s="25"/>
      <c r="W10" s="25"/>
      <c r="X10" s="98"/>
    </row>
    <row r="11" spans="1:24" ht="5.25" customHeight="1">
      <c r="F11" s="86"/>
      <c r="J11" s="22"/>
      <c r="O11" s="99"/>
      <c r="P11" s="25"/>
      <c r="Q11" s="25"/>
      <c r="R11" s="25"/>
      <c r="S11" s="25"/>
      <c r="T11" s="25"/>
      <c r="U11" s="25"/>
      <c r="V11" s="25"/>
      <c r="W11" s="25"/>
      <c r="X11" s="98"/>
    </row>
    <row r="12" spans="1:24">
      <c r="B12" s="13" t="s">
        <v>19</v>
      </c>
      <c r="F12" s="83">
        <v>200</v>
      </c>
      <c r="J12" s="22"/>
      <c r="O12" s="99" t="s">
        <v>54</v>
      </c>
      <c r="P12" s="25"/>
      <c r="Q12" s="25"/>
      <c r="R12" s="25"/>
      <c r="S12" s="25"/>
      <c r="T12" s="25"/>
      <c r="U12" s="25"/>
      <c r="V12" s="25"/>
      <c r="W12" s="25"/>
      <c r="X12" s="98"/>
    </row>
    <row r="13" spans="1:24">
      <c r="B13" s="13" t="s">
        <v>20</v>
      </c>
      <c r="F13" s="87">
        <v>3.2</v>
      </c>
      <c r="J13" s="22"/>
      <c r="O13" s="99" t="s">
        <v>55</v>
      </c>
      <c r="P13" s="25"/>
      <c r="Q13" s="25"/>
      <c r="R13" s="25"/>
      <c r="S13" s="25"/>
      <c r="T13" s="25"/>
      <c r="U13" s="25"/>
      <c r="V13" s="25"/>
      <c r="W13" s="25"/>
      <c r="X13" s="98"/>
    </row>
    <row r="14" spans="1:24" ht="6.75" customHeight="1">
      <c r="O14" s="99"/>
      <c r="P14" s="25"/>
      <c r="Q14" s="25"/>
      <c r="R14" s="25"/>
      <c r="S14" s="25"/>
      <c r="T14" s="25"/>
      <c r="U14" s="25"/>
      <c r="V14" s="25"/>
      <c r="W14" s="25"/>
      <c r="X14" s="98"/>
    </row>
    <row r="15" spans="1:24" s="15" customFormat="1" ht="15.75">
      <c r="A15" s="15">
        <v>2</v>
      </c>
      <c r="B15" s="15" t="s">
        <v>3</v>
      </c>
      <c r="F15" s="23"/>
      <c r="O15" s="95" t="s">
        <v>57</v>
      </c>
      <c r="P15" s="100"/>
      <c r="Q15" s="100"/>
      <c r="R15" s="100"/>
      <c r="S15" s="100"/>
      <c r="T15" s="100"/>
      <c r="U15" s="100"/>
      <c r="V15" s="100"/>
      <c r="W15" s="100"/>
      <c r="X15" s="101"/>
    </row>
    <row r="16" spans="1:24" ht="5.25" customHeight="1">
      <c r="O16" s="120" t="s">
        <v>56</v>
      </c>
      <c r="P16" s="121"/>
      <c r="Q16" s="121"/>
      <c r="R16" s="121"/>
      <c r="S16" s="121"/>
      <c r="T16" s="121"/>
      <c r="U16" s="121"/>
      <c r="V16" s="121"/>
      <c r="W16" s="121"/>
      <c r="X16" s="98"/>
    </row>
    <row r="17" spans="2:25">
      <c r="B17" s="13" t="s">
        <v>4</v>
      </c>
      <c r="C17" s="71">
        <v>30</v>
      </c>
      <c r="O17" s="120"/>
      <c r="P17" s="121"/>
      <c r="Q17" s="121"/>
      <c r="R17" s="121"/>
      <c r="S17" s="121"/>
      <c r="T17" s="121"/>
      <c r="U17" s="121"/>
      <c r="V17" s="121"/>
      <c r="W17" s="121"/>
      <c r="X17" s="98"/>
    </row>
    <row r="18" spans="2:25">
      <c r="B18" s="13" t="s">
        <v>5</v>
      </c>
      <c r="C18" s="72">
        <v>50</v>
      </c>
      <c r="O18" s="95" t="s">
        <v>59</v>
      </c>
      <c r="P18" s="96"/>
      <c r="Q18" s="96"/>
      <c r="R18" s="96"/>
      <c r="S18" s="96"/>
      <c r="T18" s="96"/>
      <c r="U18" s="96"/>
      <c r="V18" s="96"/>
      <c r="W18" s="96"/>
      <c r="X18" s="98"/>
    </row>
    <row r="19" spans="2:25" ht="5.25" customHeight="1" thickBot="1">
      <c r="C19" s="24"/>
      <c r="O19" s="120" t="s">
        <v>60</v>
      </c>
      <c r="P19" s="121"/>
      <c r="Q19" s="121"/>
      <c r="R19" s="121"/>
      <c r="S19" s="121"/>
      <c r="T19" s="121"/>
      <c r="U19" s="121"/>
      <c r="V19" s="121"/>
      <c r="W19" s="121"/>
      <c r="X19" s="98"/>
    </row>
    <row r="20" spans="2:25" ht="13.5" thickBot="1">
      <c r="B20" s="25"/>
      <c r="C20" s="127" t="s">
        <v>8</v>
      </c>
      <c r="D20" s="128"/>
      <c r="E20" s="129"/>
      <c r="F20" s="24"/>
      <c r="J20" s="26"/>
      <c r="L20" s="13" t="s">
        <v>14</v>
      </c>
      <c r="M20" s="13" t="s">
        <v>16</v>
      </c>
      <c r="O20" s="120"/>
      <c r="P20" s="121"/>
      <c r="Q20" s="121"/>
      <c r="R20" s="121"/>
      <c r="S20" s="121"/>
      <c r="T20" s="121"/>
      <c r="U20" s="121"/>
      <c r="V20" s="121"/>
      <c r="W20" s="121"/>
      <c r="X20" s="98"/>
    </row>
    <row r="21" spans="2:25" ht="13.5" thickBot="1">
      <c r="B21" s="56" t="s">
        <v>6</v>
      </c>
      <c r="C21" s="27">
        <v>1</v>
      </c>
      <c r="D21" s="28">
        <v>2</v>
      </c>
      <c r="E21" s="29">
        <v>3</v>
      </c>
      <c r="F21" s="60" t="s">
        <v>7</v>
      </c>
      <c r="J21" s="28"/>
      <c r="L21" s="13" t="s">
        <v>15</v>
      </c>
      <c r="M21" s="13" t="s">
        <v>17</v>
      </c>
      <c r="O21" s="111" t="s">
        <v>68</v>
      </c>
      <c r="P21" s="25"/>
      <c r="Q21" s="25"/>
      <c r="R21" s="25"/>
      <c r="S21" s="25"/>
      <c r="T21" s="25"/>
      <c r="U21" s="25"/>
      <c r="V21" s="25"/>
      <c r="W21" s="25"/>
      <c r="X21" s="98"/>
    </row>
    <row r="22" spans="2:25" ht="13.5" thickTop="1">
      <c r="B22" s="57">
        <v>1</v>
      </c>
      <c r="C22" s="73">
        <v>75</v>
      </c>
      <c r="D22" s="74">
        <v>70</v>
      </c>
      <c r="E22" s="75">
        <v>72</v>
      </c>
      <c r="F22" s="61">
        <f>IF(ISERROR(VLOOKUP(J22,'Row Width Tabl'!A3:B380,2,FALSE)),"",VLOOKUP(J22,'Row Width Tabl'!A3:B380,2,FALSE))</f>
        <v>25090.560000000001</v>
      </c>
      <c r="J22" s="30">
        <f>IF(ISERROR(ROUND((AVERAGE(C22:E22)),0)),"",ROUND((AVERAGE(C22:E22)),0))</f>
        <v>72</v>
      </c>
      <c r="O22" s="111" t="s">
        <v>65</v>
      </c>
      <c r="P22" s="25"/>
      <c r="Q22" s="25"/>
      <c r="R22" s="25"/>
      <c r="S22" s="25"/>
      <c r="T22" s="25"/>
      <c r="U22" s="25"/>
      <c r="V22" s="25"/>
      <c r="W22" s="25"/>
      <c r="X22" s="98"/>
    </row>
    <row r="23" spans="2:25" ht="13.5" thickBot="1">
      <c r="B23" s="58">
        <v>2</v>
      </c>
      <c r="C23" s="76">
        <v>72</v>
      </c>
      <c r="D23" s="77">
        <v>69</v>
      </c>
      <c r="E23" s="78">
        <v>70</v>
      </c>
      <c r="F23" s="62">
        <f>IF(ISERROR(VLOOKUP(J23,'Row Width Tabl'!A4:B381,2,FALSE)),"",VLOOKUP(J23,'Row Width Tabl'!A4:B381,2,FALSE))</f>
        <v>24393.600000000002</v>
      </c>
      <c r="J23" s="31">
        <f>IF(ISERROR(ROUND((AVERAGE(C23:E23)),0)),"",ROUND((AVERAGE(C23:E23)),0))</f>
        <v>70</v>
      </c>
      <c r="O23" s="102"/>
      <c r="P23" s="103"/>
      <c r="Q23" s="103"/>
      <c r="R23" s="103"/>
      <c r="S23" s="103"/>
      <c r="T23" s="103"/>
      <c r="U23" s="103"/>
      <c r="V23" s="103"/>
      <c r="W23" s="103"/>
      <c r="X23" s="104"/>
    </row>
    <row r="24" spans="2:25">
      <c r="B24" s="58">
        <v>3</v>
      </c>
      <c r="C24" s="76">
        <v>76</v>
      </c>
      <c r="D24" s="77">
        <v>77</v>
      </c>
      <c r="E24" s="78">
        <v>78</v>
      </c>
      <c r="F24" s="62">
        <f>IF(ISERROR(VLOOKUP(J24,'Row Width Tabl'!A5:B382,2,FALSE)),"",VLOOKUP(J24,'Row Width Tabl'!A5:B382,2,FALSE))</f>
        <v>26832.960000000003</v>
      </c>
      <c r="J24" s="31">
        <f>IF(ISERROR(ROUND((AVERAGE(C24:E24)),0)),"",ROUND((AVERAGE(C24:E24)),0))</f>
        <v>77</v>
      </c>
    </row>
    <row r="25" spans="2:25" ht="13.5" thickBot="1">
      <c r="B25" s="59">
        <v>4</v>
      </c>
      <c r="C25" s="79">
        <v>74</v>
      </c>
      <c r="D25" s="80">
        <v>73</v>
      </c>
      <c r="E25" s="81">
        <v>80</v>
      </c>
      <c r="F25" s="63">
        <f>IF(ISERROR(VLOOKUP(J25,'Row Width Tabl'!A6:B383,2,FALSE)),"",VLOOKUP(J25,'Row Width Tabl'!A6:B383,2,FALSE))</f>
        <v>26484.480000000003</v>
      </c>
      <c r="J25" s="32">
        <f>IF(ISERROR(ROUND((AVERAGE(C25:E25)),0)),"",ROUND((AVERAGE(C25:E25)),0))</f>
        <v>76</v>
      </c>
    </row>
    <row r="26" spans="2:25" ht="13.5" thickBot="1">
      <c r="B26" s="130" t="s">
        <v>9</v>
      </c>
      <c r="C26" s="131"/>
      <c r="D26" s="131"/>
      <c r="E26" s="132"/>
      <c r="F26" s="33">
        <f>IF(ISERROR(AVERAGE(F22:F25)),"",AVERAGE(F22:F25))</f>
        <v>25700.400000000001</v>
      </c>
    </row>
    <row r="27" spans="2:25" ht="6" customHeight="1" thickBot="1">
      <c r="B27" s="24"/>
      <c r="C27" s="24"/>
      <c r="D27" s="24"/>
      <c r="E27" s="24"/>
      <c r="F27" s="105"/>
    </row>
    <row r="28" spans="2:25" ht="13.5" thickBot="1">
      <c r="B28" s="124" t="s">
        <v>62</v>
      </c>
      <c r="C28" s="124"/>
      <c r="D28" s="124"/>
      <c r="E28" s="124"/>
      <c r="F28" s="106">
        <f>1-(F26/F10)</f>
        <v>0.24900063118030713</v>
      </c>
    </row>
    <row r="29" spans="2:25" ht="6" customHeight="1">
      <c r="B29" s="24"/>
      <c r="C29" s="24"/>
      <c r="D29" s="24"/>
      <c r="E29" s="24"/>
      <c r="F29" s="105"/>
    </row>
    <row r="30" spans="2:25" ht="6.75" customHeight="1"/>
    <row r="31" spans="2:25" ht="12.75" hidden="1" customHeight="1">
      <c r="B31" s="133" t="s">
        <v>11</v>
      </c>
      <c r="C31" s="133"/>
      <c r="D31" s="133"/>
      <c r="E31" s="133"/>
      <c r="F31" s="34">
        <f>1-(F26/F10)</f>
        <v>0.24900063118030713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2:25" ht="26.25" customHeight="1" thickBot="1">
      <c r="B32" s="134" t="s">
        <v>41</v>
      </c>
      <c r="C32" s="134"/>
      <c r="D32" s="134"/>
      <c r="E32" s="134"/>
      <c r="F32" s="69">
        <v>0.95</v>
      </c>
    </row>
    <row r="33" spans="1:25" ht="5.25" customHeight="1"/>
    <row r="34" spans="1:25" s="15" customFormat="1" ht="15.75">
      <c r="A34" s="15">
        <v>3</v>
      </c>
      <c r="B34" s="15" t="s">
        <v>10</v>
      </c>
      <c r="F34" s="2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5.25" customHeight="1"/>
    <row r="36" spans="1:25">
      <c r="B36" s="13" t="s">
        <v>13</v>
      </c>
      <c r="H36" s="70"/>
      <c r="J36" s="13" t="str">
        <f>IF(H36="","",IF(H36="More",5,2))</f>
        <v/>
      </c>
    </row>
    <row r="37" spans="1:25" ht="15.75">
      <c r="B37" s="13" t="s">
        <v>18</v>
      </c>
      <c r="H37" s="70"/>
      <c r="J37" s="13">
        <f>IF(H37="Yes",10,0)</f>
        <v>0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3.5" thickBot="1">
      <c r="B38" s="13" t="s">
        <v>21</v>
      </c>
      <c r="F38" s="35">
        <f>SUM(J36,J37)/100</f>
        <v>0</v>
      </c>
    </row>
    <row r="39" spans="1:25" ht="5.25" customHeight="1"/>
    <row r="40" spans="1:25" s="15" customFormat="1" ht="15.75">
      <c r="A40" s="15">
        <v>4</v>
      </c>
      <c r="B40" s="15" t="s">
        <v>58</v>
      </c>
      <c r="F40" s="2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5.25" customHeight="1"/>
    <row r="42" spans="1:25">
      <c r="B42" s="13" t="s">
        <v>22</v>
      </c>
      <c r="F42" s="68">
        <f>F32-F38</f>
        <v>0.95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ht="15.75">
      <c r="B43" s="13" t="s">
        <v>23</v>
      </c>
      <c r="F43" s="36">
        <f>F12*F42</f>
        <v>190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>
      <c r="B44" s="13" t="s">
        <v>24</v>
      </c>
      <c r="F44" s="37">
        <f>F13*F43</f>
        <v>608</v>
      </c>
    </row>
    <row r="45" spans="1:25" s="25" customFormat="1" ht="5.25" customHeight="1">
      <c r="F45" s="24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s="15" customFormat="1" ht="15.75">
      <c r="A46" s="15">
        <v>5</v>
      </c>
      <c r="B46" s="15" t="s">
        <v>35</v>
      </c>
      <c r="F46" s="23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ht="5.25" customHeight="1"/>
    <row r="48" spans="1:25" s="18" customFormat="1" ht="12.75" customHeight="1">
      <c r="B48" s="18" t="s">
        <v>27</v>
      </c>
      <c r="D48" s="19"/>
      <c r="F48" s="82">
        <v>43992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s="18" customFormat="1" ht="5.25" customHeight="1">
      <c r="F49" s="67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>
      <c r="B50" s="13" t="s">
        <v>33</v>
      </c>
      <c r="F50" s="83">
        <v>36000</v>
      </c>
      <c r="J50" s="20"/>
    </row>
    <row r="51" spans="1:25">
      <c r="B51" s="13" t="s">
        <v>1</v>
      </c>
      <c r="F51" s="84">
        <v>0.97</v>
      </c>
      <c r="J51" s="21"/>
    </row>
    <row r="52" spans="1:25" ht="13.5" thickBot="1">
      <c r="B52" s="13" t="s">
        <v>12</v>
      </c>
      <c r="F52" s="85">
        <v>1</v>
      </c>
      <c r="J52" s="21"/>
    </row>
    <row r="53" spans="1:25" ht="13.5" thickTop="1">
      <c r="B53" s="13" t="s">
        <v>34</v>
      </c>
      <c r="F53" s="86">
        <f>F50*F51*IF(F52=0,"1",F52)</f>
        <v>34920</v>
      </c>
      <c r="J53" s="22"/>
    </row>
    <row r="54" spans="1:25" ht="15.75">
      <c r="F54" s="22"/>
      <c r="J54" s="22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>
      <c r="B55" s="135" t="s">
        <v>22</v>
      </c>
      <c r="C55" s="136"/>
      <c r="D55" s="136"/>
      <c r="E55" s="136"/>
      <c r="F55" s="118">
        <f>IFERROR(VLOOKUP(F48,Table!B3:F54,5,FALSE),1)</f>
        <v>0.72559999999999913</v>
      </c>
      <c r="J55" s="22"/>
    </row>
    <row r="56" spans="1:25" ht="5.25" customHeight="1"/>
    <row r="57" spans="1:25" s="15" customFormat="1" ht="15.75">
      <c r="A57" s="15">
        <v>6</v>
      </c>
      <c r="B57" s="15" t="s">
        <v>36</v>
      </c>
      <c r="F57" s="2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 ht="5.25" customHeight="1"/>
    <row r="59" spans="1:25">
      <c r="B59" s="13" t="s">
        <v>28</v>
      </c>
    </row>
    <row r="60" spans="1:25">
      <c r="C60" s="13" t="s">
        <v>63</v>
      </c>
      <c r="D60" s="77" t="s">
        <v>16</v>
      </c>
    </row>
    <row r="61" spans="1:25">
      <c r="C61" s="108" t="s">
        <v>64</v>
      </c>
      <c r="D61" s="110">
        <v>298</v>
      </c>
      <c r="F61" s="13"/>
      <c r="H61" s="14"/>
    </row>
    <row r="62" spans="1:25">
      <c r="F62" s="109">
        <f>IF(D60="No",(D61/(80000/F50)*0.35),0)</f>
        <v>0</v>
      </c>
      <c r="H62" s="14"/>
    </row>
    <row r="63" spans="1:25">
      <c r="B63" s="13" t="s">
        <v>29</v>
      </c>
      <c r="F63" s="88">
        <v>5</v>
      </c>
      <c r="H63" s="14"/>
    </row>
    <row r="64" spans="1:25">
      <c r="B64" s="13" t="s">
        <v>30</v>
      </c>
      <c r="F64" s="87"/>
      <c r="H64" s="14"/>
    </row>
    <row r="65" spans="1:25">
      <c r="B65" s="13" t="s">
        <v>31</v>
      </c>
      <c r="F65" s="87"/>
      <c r="H65" s="14"/>
    </row>
    <row r="66" spans="1:25" ht="16.5" thickBot="1">
      <c r="B66" s="112" t="s">
        <v>66</v>
      </c>
      <c r="C66" s="38"/>
      <c r="D66" s="38"/>
      <c r="E66" s="38"/>
      <c r="F66" s="89"/>
      <c r="G66" s="38"/>
      <c r="H66" s="14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3.5" thickTop="1">
      <c r="B67" s="13" t="s">
        <v>32</v>
      </c>
      <c r="F67" s="107">
        <f>SUM(F62:F66)</f>
        <v>5</v>
      </c>
      <c r="G67" s="14"/>
    </row>
    <row r="68" spans="1:25" ht="5.25" customHeight="1"/>
    <row r="69" spans="1:25" s="15" customFormat="1" ht="15.75">
      <c r="A69" s="15">
        <v>7</v>
      </c>
      <c r="B69" s="15" t="s">
        <v>37</v>
      </c>
      <c r="F69" s="2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1:25" ht="5.25" customHeight="1"/>
    <row r="71" spans="1:25">
      <c r="B71" s="13" t="s">
        <v>38</v>
      </c>
      <c r="F71" s="39">
        <f>F12*F55</f>
        <v>145.11999999999983</v>
      </c>
    </row>
    <row r="72" spans="1:25">
      <c r="B72" s="13" t="s">
        <v>39</v>
      </c>
      <c r="F72" s="40">
        <f>(F71*F13)-F67</f>
        <v>459.3839999999995</v>
      </c>
      <c r="N72" s="42"/>
    </row>
    <row r="73" spans="1:25">
      <c r="B73" s="13" t="s">
        <v>40</v>
      </c>
      <c r="F73" s="41">
        <f>F72-F44</f>
        <v>-148.6160000000005</v>
      </c>
    </row>
    <row r="75" spans="1:25" ht="26.25" customHeight="1">
      <c r="A75" s="125" t="s">
        <v>42</v>
      </c>
      <c r="B75" s="125"/>
      <c r="C75" s="125"/>
      <c r="D75" s="125"/>
      <c r="E75" s="125"/>
      <c r="F75" s="125"/>
      <c r="G75" s="125"/>
      <c r="H75" s="125"/>
      <c r="I75" s="42"/>
      <c r="J75" s="42"/>
      <c r="K75" s="42"/>
      <c r="L75" s="42"/>
      <c r="M75" s="42"/>
    </row>
  </sheetData>
  <sheetProtection algorithmName="SHA-512" hashValue="KxwMPV4h6+37/8jbG0KfuQuRWEm1pc51DNVXiqpnt9bfQNvlVD4XbCgVMxSO++lkDKEyUma2S3wK0Qb/Pao0OA==" saltValue="om7FHZB8KFy1pd7wgiG1tg==" spinCount="100000" sheet="1" objects="1" scenarios="1" selectLockedCells="1"/>
  <mergeCells count="12">
    <mergeCell ref="A75:H75"/>
    <mergeCell ref="A1:H1"/>
    <mergeCell ref="C20:E20"/>
    <mergeCell ref="B26:E26"/>
    <mergeCell ref="B31:E31"/>
    <mergeCell ref="B32:E32"/>
    <mergeCell ref="B55:E55"/>
    <mergeCell ref="O16:W17"/>
    <mergeCell ref="O19:W20"/>
    <mergeCell ref="O3:U3"/>
    <mergeCell ref="O6:W7"/>
    <mergeCell ref="B28:E28"/>
  </mergeCells>
  <phoneticPr fontId="3" type="noConversion"/>
  <dataValidations count="2">
    <dataValidation type="list" allowBlank="1" showInputMessage="1" showErrorMessage="1" sqref="H37 D60" xr:uid="{00000000-0002-0000-0100-000000000000}">
      <formula1>$M$20:$M$22</formula1>
    </dataValidation>
    <dataValidation type="list" allowBlank="1" showInputMessage="1" showErrorMessage="1" sqref="H36" xr:uid="{00000000-0002-0000-0100-000001000000}">
      <formula1>$L$20:$L$22</formula1>
    </dataValidation>
  </dataValidations>
  <pageMargins left="0.75" right="0.75" top="0.49" bottom="0.56000000000000005" header="0.5" footer="0.5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8"/>
  <sheetViews>
    <sheetView workbookViewId="0">
      <selection activeCell="F5" sqref="F5"/>
    </sheetView>
  </sheetViews>
  <sheetFormatPr defaultRowHeight="12.75"/>
  <cols>
    <col min="1" max="1" width="2.5703125" style="13" bestFit="1" customWidth="1"/>
    <col min="2" max="2" width="13.42578125" style="13" customWidth="1"/>
    <col min="3" max="3" width="11.42578125" style="13" customWidth="1"/>
    <col min="4" max="5" width="10.28515625" style="13" customWidth="1"/>
    <col min="6" max="6" width="15" style="14" bestFit="1" customWidth="1"/>
    <col min="7" max="7" width="10.7109375" style="13" customWidth="1"/>
    <col min="8" max="8" width="9.140625" style="13"/>
    <col min="9" max="13" width="9.140625" style="13" hidden="1" customWidth="1"/>
    <col min="14" max="14" width="3" style="13" customWidth="1"/>
    <col min="15" max="16384" width="9.140625" style="13"/>
  </cols>
  <sheetData>
    <row r="1" spans="1:24" s="12" customFormat="1" ht="23.25">
      <c r="A1" s="126" t="s">
        <v>43</v>
      </c>
      <c r="B1" s="126"/>
      <c r="C1" s="126"/>
      <c r="D1" s="126"/>
      <c r="E1" s="126"/>
      <c r="F1" s="126"/>
      <c r="G1" s="126"/>
      <c r="H1" s="126"/>
    </row>
    <row r="2" spans="1:24" ht="4.5" customHeight="1" thickBot="1"/>
    <row r="3" spans="1:24" s="16" customFormat="1" ht="15.75">
      <c r="A3" s="15">
        <v>1</v>
      </c>
      <c r="B3" s="15" t="s">
        <v>25</v>
      </c>
      <c r="F3" s="17"/>
      <c r="O3" s="122" t="s">
        <v>61</v>
      </c>
      <c r="P3" s="123"/>
      <c r="Q3" s="123"/>
      <c r="R3" s="123"/>
      <c r="S3" s="123"/>
      <c r="T3" s="123"/>
      <c r="U3" s="123"/>
      <c r="V3" s="90"/>
      <c r="W3" s="90"/>
      <c r="X3" s="91"/>
    </row>
    <row r="4" spans="1:24" s="16" customFormat="1" ht="5.25" customHeight="1">
      <c r="A4" s="15"/>
      <c r="B4" s="15"/>
      <c r="F4" s="17"/>
      <c r="O4" s="92"/>
      <c r="P4" s="93"/>
      <c r="Q4" s="93"/>
      <c r="R4" s="93"/>
      <c r="S4" s="93"/>
      <c r="T4" s="93"/>
      <c r="U4" s="93"/>
      <c r="V4" s="93"/>
      <c r="W4" s="93"/>
      <c r="X4" s="94"/>
    </row>
    <row r="5" spans="1:24" s="18" customFormat="1" ht="12.75" customHeight="1">
      <c r="B5" s="18" t="s">
        <v>26</v>
      </c>
      <c r="D5" s="19"/>
      <c r="F5" s="82"/>
      <c r="O5" s="95" t="s">
        <v>49</v>
      </c>
      <c r="P5" s="96"/>
      <c r="Q5" s="96"/>
      <c r="R5" s="96"/>
      <c r="S5" s="96"/>
      <c r="T5" s="96"/>
      <c r="U5" s="96"/>
      <c r="V5" s="96"/>
      <c r="W5" s="96"/>
      <c r="X5" s="97"/>
    </row>
    <row r="6" spans="1:24" s="18" customFormat="1" ht="5.25" customHeight="1">
      <c r="F6" s="67"/>
      <c r="O6" s="120" t="s">
        <v>50</v>
      </c>
      <c r="P6" s="121"/>
      <c r="Q6" s="121"/>
      <c r="R6" s="121"/>
      <c r="S6" s="121"/>
      <c r="T6" s="121"/>
      <c r="U6" s="121"/>
      <c r="V6" s="121"/>
      <c r="W6" s="121"/>
      <c r="X6" s="97"/>
    </row>
    <row r="7" spans="1:24">
      <c r="B7" s="13" t="s">
        <v>0</v>
      </c>
      <c r="F7" s="83"/>
      <c r="J7" s="20"/>
      <c r="O7" s="120"/>
      <c r="P7" s="121"/>
      <c r="Q7" s="121"/>
      <c r="R7" s="121"/>
      <c r="S7" s="121"/>
      <c r="T7" s="121"/>
      <c r="U7" s="121"/>
      <c r="V7" s="121"/>
      <c r="W7" s="121"/>
      <c r="X7" s="98"/>
    </row>
    <row r="8" spans="1:24">
      <c r="B8" s="13" t="s">
        <v>1</v>
      </c>
      <c r="F8" s="84"/>
      <c r="J8" s="21"/>
      <c r="O8" s="99" t="s">
        <v>51</v>
      </c>
      <c r="P8" s="25"/>
      <c r="Q8" s="25"/>
      <c r="R8" s="25"/>
      <c r="S8" s="25"/>
      <c r="T8" s="25"/>
      <c r="U8" s="25"/>
      <c r="V8" s="25"/>
      <c r="W8" s="25"/>
      <c r="X8" s="98"/>
    </row>
    <row r="9" spans="1:24" ht="13.5" thickBot="1">
      <c r="B9" s="13" t="s">
        <v>12</v>
      </c>
      <c r="F9" s="85"/>
      <c r="J9" s="21"/>
      <c r="O9" s="99" t="s">
        <v>52</v>
      </c>
      <c r="P9" s="25"/>
      <c r="Q9" s="25"/>
      <c r="R9" s="25"/>
      <c r="S9" s="25"/>
      <c r="T9" s="25"/>
      <c r="U9" s="25"/>
      <c r="V9" s="25"/>
      <c r="W9" s="25"/>
      <c r="X9" s="98"/>
    </row>
    <row r="10" spans="1:24" ht="13.5" thickTop="1">
      <c r="B10" s="13" t="s">
        <v>2</v>
      </c>
      <c r="F10" s="86">
        <f>F7*F8*IF(F9=0,"1",F9)</f>
        <v>0</v>
      </c>
      <c r="J10" s="22"/>
      <c r="O10" s="99" t="s">
        <v>53</v>
      </c>
      <c r="P10" s="25"/>
      <c r="Q10" s="25"/>
      <c r="R10" s="25"/>
      <c r="S10" s="25"/>
      <c r="T10" s="25"/>
      <c r="U10" s="25"/>
      <c r="V10" s="25"/>
      <c r="W10" s="25"/>
      <c r="X10" s="98"/>
    </row>
    <row r="11" spans="1:24" ht="5.25" customHeight="1">
      <c r="F11" s="86"/>
      <c r="J11" s="22"/>
      <c r="O11" s="99"/>
      <c r="P11" s="25"/>
      <c r="Q11" s="25"/>
      <c r="R11" s="25"/>
      <c r="S11" s="25"/>
      <c r="T11" s="25"/>
      <c r="U11" s="25"/>
      <c r="V11" s="25"/>
      <c r="W11" s="25"/>
      <c r="X11" s="98"/>
    </row>
    <row r="12" spans="1:24">
      <c r="B12" s="13" t="s">
        <v>19</v>
      </c>
      <c r="F12" s="83"/>
      <c r="J12" s="22"/>
      <c r="O12" s="99" t="s">
        <v>54</v>
      </c>
      <c r="P12" s="25"/>
      <c r="Q12" s="25"/>
      <c r="R12" s="25"/>
      <c r="S12" s="25"/>
      <c r="T12" s="25"/>
      <c r="U12" s="25"/>
      <c r="V12" s="25"/>
      <c r="W12" s="25"/>
      <c r="X12" s="98"/>
    </row>
    <row r="13" spans="1:24">
      <c r="B13" s="13" t="s">
        <v>20</v>
      </c>
      <c r="F13" s="87"/>
      <c r="J13" s="22"/>
      <c r="O13" s="99" t="s">
        <v>55</v>
      </c>
      <c r="P13" s="25"/>
      <c r="Q13" s="25"/>
      <c r="R13" s="25"/>
      <c r="S13" s="25"/>
      <c r="T13" s="25"/>
      <c r="U13" s="25"/>
      <c r="V13" s="25"/>
      <c r="W13" s="25"/>
      <c r="X13" s="98"/>
    </row>
    <row r="14" spans="1:24" ht="6.75" customHeight="1">
      <c r="O14" s="99"/>
      <c r="P14" s="25"/>
      <c r="Q14" s="25"/>
      <c r="R14" s="25"/>
      <c r="S14" s="25"/>
      <c r="T14" s="25"/>
      <c r="U14" s="25"/>
      <c r="V14" s="25"/>
      <c r="W14" s="25"/>
      <c r="X14" s="98"/>
    </row>
    <row r="15" spans="1:24" s="15" customFormat="1" ht="15.75">
      <c r="A15" s="15">
        <v>2</v>
      </c>
      <c r="B15" s="15" t="s">
        <v>3</v>
      </c>
      <c r="F15" s="23"/>
      <c r="O15" s="95" t="s">
        <v>57</v>
      </c>
      <c r="P15" s="100"/>
      <c r="Q15" s="100"/>
      <c r="R15" s="100"/>
      <c r="S15" s="100"/>
      <c r="T15" s="100"/>
      <c r="U15" s="100"/>
      <c r="V15" s="100"/>
      <c r="W15" s="100"/>
      <c r="X15" s="101"/>
    </row>
    <row r="16" spans="1:24" ht="5.25" customHeight="1">
      <c r="O16" s="120" t="s">
        <v>56</v>
      </c>
      <c r="P16" s="121"/>
      <c r="Q16" s="121"/>
      <c r="R16" s="121"/>
      <c r="S16" s="121"/>
      <c r="T16" s="121"/>
      <c r="U16" s="121"/>
      <c r="V16" s="121"/>
      <c r="W16" s="121"/>
      <c r="X16" s="98"/>
    </row>
    <row r="17" spans="2:25">
      <c r="B17" s="13" t="s">
        <v>4</v>
      </c>
      <c r="C17" s="71"/>
      <c r="O17" s="120"/>
      <c r="P17" s="121"/>
      <c r="Q17" s="121"/>
      <c r="R17" s="121"/>
      <c r="S17" s="121"/>
      <c r="T17" s="121"/>
      <c r="U17" s="121"/>
      <c r="V17" s="121"/>
      <c r="W17" s="121"/>
      <c r="X17" s="98"/>
    </row>
    <row r="18" spans="2:25">
      <c r="B18" s="13" t="s">
        <v>5</v>
      </c>
      <c r="C18" s="72"/>
      <c r="O18" s="95" t="s">
        <v>59</v>
      </c>
      <c r="P18" s="96"/>
      <c r="Q18" s="96"/>
      <c r="R18" s="96"/>
      <c r="S18" s="96"/>
      <c r="T18" s="96"/>
      <c r="U18" s="96"/>
      <c r="V18" s="96"/>
      <c r="W18" s="96"/>
      <c r="X18" s="98"/>
    </row>
    <row r="19" spans="2:25" ht="5.25" customHeight="1" thickBot="1">
      <c r="C19" s="24"/>
      <c r="O19" s="120" t="s">
        <v>60</v>
      </c>
      <c r="P19" s="121"/>
      <c r="Q19" s="121"/>
      <c r="R19" s="121"/>
      <c r="S19" s="121"/>
      <c r="T19" s="121"/>
      <c r="U19" s="121"/>
      <c r="V19" s="121"/>
      <c r="W19" s="121"/>
      <c r="X19" s="98"/>
    </row>
    <row r="20" spans="2:25" ht="13.5" thickBot="1">
      <c r="B20" s="25"/>
      <c r="C20" s="127" t="s">
        <v>8</v>
      </c>
      <c r="D20" s="128"/>
      <c r="E20" s="129"/>
      <c r="F20" s="24"/>
      <c r="J20" s="26"/>
      <c r="L20" s="13" t="s">
        <v>14</v>
      </c>
      <c r="M20" s="13" t="s">
        <v>16</v>
      </c>
      <c r="O20" s="120"/>
      <c r="P20" s="121"/>
      <c r="Q20" s="121"/>
      <c r="R20" s="121"/>
      <c r="S20" s="121"/>
      <c r="T20" s="121"/>
      <c r="U20" s="121"/>
      <c r="V20" s="121"/>
      <c r="W20" s="121"/>
      <c r="X20" s="98"/>
    </row>
    <row r="21" spans="2:25" ht="13.5" thickBot="1">
      <c r="B21" s="56" t="s">
        <v>6</v>
      </c>
      <c r="C21" s="27">
        <v>1</v>
      </c>
      <c r="D21" s="28">
        <v>2</v>
      </c>
      <c r="E21" s="29">
        <v>3</v>
      </c>
      <c r="F21" s="60" t="s">
        <v>7</v>
      </c>
      <c r="J21" s="28"/>
      <c r="L21" s="13" t="s">
        <v>15</v>
      </c>
      <c r="M21" s="13" t="s">
        <v>17</v>
      </c>
      <c r="O21" s="111" t="s">
        <v>68</v>
      </c>
      <c r="P21" s="25"/>
      <c r="Q21" s="25"/>
      <c r="R21" s="25"/>
      <c r="S21" s="25"/>
      <c r="T21" s="25"/>
      <c r="U21" s="25"/>
      <c r="V21" s="25"/>
      <c r="W21" s="25"/>
      <c r="X21" s="98"/>
    </row>
    <row r="22" spans="2:25" ht="13.5" thickTop="1">
      <c r="B22" s="57">
        <v>1</v>
      </c>
      <c r="C22" s="73"/>
      <c r="D22" s="74"/>
      <c r="E22" s="75"/>
      <c r="F22" s="61" t="str">
        <f>IF(ISERROR(VLOOKUP(J22,'Row Width Tabl'!A3:B380,2,FALSE)),"",VLOOKUP(J22,'Row Width Tabl'!A3:B380,2,FALSE))</f>
        <v/>
      </c>
      <c r="J22" s="30" t="str">
        <f>IF(ISERROR(ROUND((AVERAGE(C22:E22)),0)),"",ROUND((AVERAGE(C22:E22)),0))</f>
        <v/>
      </c>
      <c r="O22" s="111" t="s">
        <v>65</v>
      </c>
      <c r="P22" s="25"/>
      <c r="Q22" s="25"/>
      <c r="R22" s="25"/>
      <c r="S22" s="25"/>
      <c r="T22" s="25"/>
      <c r="U22" s="25"/>
      <c r="V22" s="25"/>
      <c r="W22" s="25"/>
      <c r="X22" s="98"/>
    </row>
    <row r="23" spans="2:25" ht="13.5" thickBot="1">
      <c r="B23" s="58">
        <v>2</v>
      </c>
      <c r="C23" s="76"/>
      <c r="D23" s="77"/>
      <c r="E23" s="78"/>
      <c r="F23" s="62" t="str">
        <f>IF(ISERROR(VLOOKUP(J23,'Row Width Tabl'!A4:B381,2,FALSE)),"",VLOOKUP(J23,'Row Width Tabl'!A4:B381,2,FALSE))</f>
        <v/>
      </c>
      <c r="J23" s="31" t="str">
        <f>IF(ISERROR(ROUND((AVERAGE(C23:E23)),0)),"",ROUND((AVERAGE(C23:E23)),0))</f>
        <v/>
      </c>
      <c r="O23" s="102"/>
      <c r="P23" s="103"/>
      <c r="Q23" s="103"/>
      <c r="R23" s="103"/>
      <c r="S23" s="103"/>
      <c r="T23" s="103"/>
      <c r="U23" s="103"/>
      <c r="V23" s="103"/>
      <c r="W23" s="103"/>
      <c r="X23" s="104"/>
    </row>
    <row r="24" spans="2:25">
      <c r="B24" s="58">
        <v>3</v>
      </c>
      <c r="C24" s="76"/>
      <c r="D24" s="77"/>
      <c r="E24" s="78"/>
      <c r="F24" s="62" t="str">
        <f>IF(ISERROR(VLOOKUP(J24,'Row Width Tabl'!A5:B382,2,FALSE)),"",VLOOKUP(J24,'Row Width Tabl'!A5:B382,2,FALSE))</f>
        <v/>
      </c>
      <c r="J24" s="31" t="str">
        <f>IF(ISERROR(ROUND((AVERAGE(C24:E24)),0)),"",ROUND((AVERAGE(C24:E24)),0))</f>
        <v/>
      </c>
    </row>
    <row r="25" spans="2:25" ht="13.5" thickBot="1">
      <c r="B25" s="59">
        <v>4</v>
      </c>
      <c r="C25" s="79"/>
      <c r="D25" s="80"/>
      <c r="E25" s="81"/>
      <c r="F25" s="63" t="str">
        <f>IF(ISERROR(VLOOKUP(J25,'Row Width Tabl'!A6:B383,2,FALSE)),"",VLOOKUP(J25,'Row Width Tabl'!A6:B383,2,FALSE))</f>
        <v/>
      </c>
      <c r="J25" s="32" t="str">
        <f>IF(ISERROR(ROUND((AVERAGE(C25:E25)),0)),"",ROUND((AVERAGE(C25:E25)),0))</f>
        <v/>
      </c>
    </row>
    <row r="26" spans="2:25" ht="13.5" thickBot="1">
      <c r="B26" s="130" t="s">
        <v>9</v>
      </c>
      <c r="C26" s="131"/>
      <c r="D26" s="131"/>
      <c r="E26" s="132"/>
      <c r="F26" s="33" t="str">
        <f>IF(ISERROR(AVERAGE(F22:F25)),"",AVERAGE(F22:F25))</f>
        <v/>
      </c>
    </row>
    <row r="27" spans="2:25" ht="6" customHeight="1" thickBot="1">
      <c r="B27" s="24"/>
      <c r="C27" s="24"/>
      <c r="D27" s="24"/>
      <c r="E27" s="24"/>
      <c r="F27" s="105"/>
    </row>
    <row r="28" spans="2:25" ht="13.5" thickBot="1">
      <c r="B28" s="124" t="s">
        <v>62</v>
      </c>
      <c r="C28" s="124"/>
      <c r="D28" s="124"/>
      <c r="E28" s="124"/>
      <c r="F28" s="106" t="str">
        <f>IFERROR(1-(F26/F10),"")</f>
        <v/>
      </c>
    </row>
    <row r="29" spans="2:25" ht="6" customHeight="1">
      <c r="B29" s="24"/>
      <c r="C29" s="24"/>
      <c r="D29" s="24"/>
      <c r="E29" s="24"/>
      <c r="F29" s="105"/>
    </row>
    <row r="30" spans="2:25" ht="6.75" customHeight="1"/>
    <row r="31" spans="2:25" ht="12.75" hidden="1" customHeight="1">
      <c r="B31" s="133" t="s">
        <v>11</v>
      </c>
      <c r="C31" s="133"/>
      <c r="D31" s="133"/>
      <c r="E31" s="133"/>
      <c r="F31" s="34" t="e">
        <f>1-(F26/F10)</f>
        <v>#VALUE!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2:25" ht="26.25" customHeight="1" thickBot="1">
      <c r="B32" s="134" t="s">
        <v>41</v>
      </c>
      <c r="C32" s="134"/>
      <c r="D32" s="134"/>
      <c r="E32" s="134"/>
      <c r="F32" s="69"/>
    </row>
    <row r="33" spans="1:25" ht="5.25" customHeight="1"/>
    <row r="34" spans="1:25" s="15" customFormat="1" ht="15.75">
      <c r="A34" s="15">
        <v>3</v>
      </c>
      <c r="B34" s="15" t="s">
        <v>10</v>
      </c>
      <c r="F34" s="2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5.25" customHeight="1"/>
    <row r="36" spans="1:25">
      <c r="B36" s="13" t="s">
        <v>13</v>
      </c>
      <c r="H36" s="70"/>
      <c r="J36" s="13" t="str">
        <f>IF(H36="","",IF(H36="More",5,2))</f>
        <v/>
      </c>
    </row>
    <row r="37" spans="1:25" ht="15.75">
      <c r="B37" s="13" t="s">
        <v>18</v>
      </c>
      <c r="H37" s="70"/>
      <c r="J37" s="13">
        <f>IF(H37="Yes",10,0)</f>
        <v>0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3.5" thickBot="1">
      <c r="B38" s="13" t="s">
        <v>21</v>
      </c>
      <c r="F38" s="35">
        <f>SUM(J36,J37)/100</f>
        <v>0</v>
      </c>
    </row>
    <row r="39" spans="1:25" ht="5.25" customHeight="1"/>
    <row r="40" spans="1:25" s="15" customFormat="1" ht="15.75">
      <c r="A40" s="15">
        <v>4</v>
      </c>
      <c r="B40" s="15" t="s">
        <v>58</v>
      </c>
      <c r="F40" s="2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5.25" customHeight="1"/>
    <row r="42" spans="1:25">
      <c r="B42" s="13" t="s">
        <v>22</v>
      </c>
      <c r="F42" s="68">
        <f>F32-F38</f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ht="15.75">
      <c r="B43" s="13" t="s">
        <v>23</v>
      </c>
      <c r="F43" s="36">
        <f>F12*F42</f>
        <v>0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>
      <c r="B44" s="13" t="s">
        <v>24</v>
      </c>
      <c r="F44" s="37">
        <f>F13*F43</f>
        <v>0</v>
      </c>
    </row>
    <row r="45" spans="1:25" s="25" customFormat="1" ht="5.25" customHeight="1">
      <c r="F45" s="24"/>
      <c r="N45" s="13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s="15" customFormat="1" ht="15.75">
      <c r="A46" s="15">
        <v>5</v>
      </c>
      <c r="B46" s="15" t="s">
        <v>35</v>
      </c>
      <c r="F46" s="23"/>
      <c r="N46" s="13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ht="5.25" customHeight="1"/>
    <row r="48" spans="1:25" s="18" customFormat="1" ht="12.75" customHeight="1">
      <c r="B48" s="18" t="s">
        <v>27</v>
      </c>
      <c r="D48" s="19"/>
      <c r="F48" s="82"/>
      <c r="N48" s="25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s="18" customFormat="1" ht="5.25" customHeight="1">
      <c r="F49" s="67"/>
      <c r="N49" s="15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>
      <c r="B50" s="13" t="s">
        <v>33</v>
      </c>
      <c r="F50" s="83"/>
      <c r="J50" s="20"/>
    </row>
    <row r="51" spans="1:25">
      <c r="B51" s="13" t="s">
        <v>1</v>
      </c>
      <c r="F51" s="84"/>
      <c r="J51" s="21"/>
      <c r="N51" s="18"/>
    </row>
    <row r="52" spans="1:25" ht="13.5" thickBot="1">
      <c r="B52" s="13" t="s">
        <v>12</v>
      </c>
      <c r="F52" s="85"/>
      <c r="J52" s="21"/>
      <c r="N52" s="18"/>
    </row>
    <row r="53" spans="1:25" ht="13.5" thickTop="1">
      <c r="B53" s="13" t="s">
        <v>34</v>
      </c>
      <c r="F53" s="86">
        <f>F50*F51*IF(F52=0,"1",F52)</f>
        <v>0</v>
      </c>
      <c r="J53" s="22"/>
    </row>
    <row r="54" spans="1:25" ht="15.75">
      <c r="F54" s="22"/>
      <c r="J54" s="22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>
      <c r="B55" s="136" t="s">
        <v>22</v>
      </c>
      <c r="C55" s="136"/>
      <c r="D55" s="136"/>
      <c r="E55" s="136"/>
      <c r="F55" s="119">
        <f>IFERROR(VLOOKUP(F48,Table!B3:F54,5,FALSE),1)</f>
        <v>1</v>
      </c>
      <c r="J55" s="22"/>
    </row>
    <row r="56" spans="1:25" ht="5.25" customHeight="1"/>
    <row r="57" spans="1:25" s="15" customFormat="1" ht="15.75">
      <c r="A57" s="15">
        <v>6</v>
      </c>
      <c r="B57" s="15" t="s">
        <v>36</v>
      </c>
      <c r="F57" s="2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 ht="5.25" customHeight="1"/>
    <row r="59" spans="1:25">
      <c r="B59" s="13" t="s">
        <v>28</v>
      </c>
    </row>
    <row r="60" spans="1:25" ht="15.75">
      <c r="C60" s="13" t="s">
        <v>63</v>
      </c>
      <c r="D60" s="77"/>
      <c r="N60" s="15"/>
    </row>
    <row r="61" spans="1:25">
      <c r="C61" s="108" t="s">
        <v>64</v>
      </c>
      <c r="D61" s="110"/>
      <c r="F61" s="13"/>
      <c r="H61" s="14"/>
    </row>
    <row r="62" spans="1:25">
      <c r="F62" s="109">
        <f>IF(D60="No",(D61/(80000/F50)*0.35),0)</f>
        <v>0</v>
      </c>
      <c r="H62" s="14"/>
    </row>
    <row r="63" spans="1:25">
      <c r="B63" s="13" t="s">
        <v>29</v>
      </c>
      <c r="F63" s="88"/>
      <c r="H63" s="14"/>
    </row>
    <row r="64" spans="1:25">
      <c r="B64" s="13" t="s">
        <v>30</v>
      </c>
      <c r="F64" s="87"/>
      <c r="H64" s="14"/>
    </row>
    <row r="65" spans="1:25">
      <c r="B65" s="13" t="s">
        <v>31</v>
      </c>
      <c r="F65" s="87"/>
      <c r="H65" s="14"/>
    </row>
    <row r="66" spans="1:25" ht="16.5" thickBot="1">
      <c r="B66" s="38" t="s">
        <v>66</v>
      </c>
      <c r="C66" s="38"/>
      <c r="D66" s="38"/>
      <c r="E66" s="38"/>
      <c r="F66" s="89"/>
      <c r="G66" s="38"/>
      <c r="H66" s="14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3.5" thickTop="1">
      <c r="B67" s="13" t="s">
        <v>32</v>
      </c>
      <c r="F67" s="107">
        <f>SUM(F62:F66)</f>
        <v>0</v>
      </c>
      <c r="G67" s="14"/>
    </row>
    <row r="68" spans="1:25" ht="5.25" customHeight="1"/>
    <row r="69" spans="1:25" s="15" customFormat="1" ht="15.75">
      <c r="A69" s="15">
        <v>7</v>
      </c>
      <c r="B69" s="15" t="s">
        <v>37</v>
      </c>
      <c r="F69" s="2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1:25" ht="5.25" customHeight="1"/>
    <row r="71" spans="1:25">
      <c r="B71" s="13" t="s">
        <v>38</v>
      </c>
      <c r="F71" s="39">
        <f>F12*F55</f>
        <v>0</v>
      </c>
    </row>
    <row r="72" spans="1:25" ht="15.75">
      <c r="B72" s="13" t="s">
        <v>39</v>
      </c>
      <c r="F72" s="40">
        <f>(F71*F13)-F67</f>
        <v>0</v>
      </c>
      <c r="N72" s="15"/>
    </row>
    <row r="73" spans="1:25">
      <c r="B73" s="13" t="s">
        <v>40</v>
      </c>
      <c r="F73" s="41">
        <f>F72-F44</f>
        <v>0</v>
      </c>
    </row>
    <row r="75" spans="1:25" ht="26.25" customHeight="1">
      <c r="A75" s="125" t="s">
        <v>42</v>
      </c>
      <c r="B75" s="125"/>
      <c r="C75" s="125"/>
      <c r="D75" s="125"/>
      <c r="E75" s="125"/>
      <c r="F75" s="125"/>
      <c r="G75" s="125"/>
      <c r="H75" s="125"/>
      <c r="I75" s="42"/>
      <c r="J75" s="42"/>
      <c r="K75" s="42"/>
      <c r="L75" s="42"/>
      <c r="M75" s="42"/>
    </row>
    <row r="78" spans="1:25">
      <c r="N78" s="42"/>
    </row>
  </sheetData>
  <sheetProtection algorithmName="SHA-512" hashValue="14iJ+0pb8DRoTi0/8sMhowPBql0qGNHIvPlGSgSrTvHdI7rvuM0P2ezcGWn3PXWOzVwYdJrSbZTXj7Ztp/t0Ag==" saltValue="M5p11Ku3dSyS0ReHsA5UJw==" spinCount="100000" sheet="1" objects="1" scenarios="1" selectLockedCells="1"/>
  <mergeCells count="12">
    <mergeCell ref="A75:H75"/>
    <mergeCell ref="A1:H1"/>
    <mergeCell ref="O3:U3"/>
    <mergeCell ref="O6:W7"/>
    <mergeCell ref="O16:W17"/>
    <mergeCell ref="O19:W20"/>
    <mergeCell ref="C20:E20"/>
    <mergeCell ref="B26:E26"/>
    <mergeCell ref="B28:E28"/>
    <mergeCell ref="B31:E31"/>
    <mergeCell ref="B32:E32"/>
    <mergeCell ref="B55:E55"/>
  </mergeCells>
  <dataValidations count="2">
    <dataValidation type="list" allowBlank="1" showInputMessage="1" showErrorMessage="1" sqref="H36" xr:uid="{00000000-0002-0000-0000-000000000000}">
      <formula1>$L$20:$L$22</formula1>
    </dataValidation>
    <dataValidation type="list" allowBlank="1" showInputMessage="1" showErrorMessage="1" sqref="H37 D60" xr:uid="{00000000-0002-0000-0000-000001000000}">
      <formula1>$M$20:$M$22</formula1>
    </dataValidation>
  </dataValidations>
  <pageMargins left="0.75" right="0.75" top="0.49" bottom="0.56000000000000005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P21"/>
  <sheetViews>
    <sheetView workbookViewId="0">
      <selection activeCell="I9" sqref="I9"/>
    </sheetView>
  </sheetViews>
  <sheetFormatPr defaultRowHeight="12.75"/>
  <cols>
    <col min="1" max="1" width="2.5703125" customWidth="1"/>
    <col min="2" max="2" width="12.85546875" style="43" customWidth="1"/>
    <col min="3" max="16" width="9.140625" style="7"/>
  </cols>
  <sheetData>
    <row r="1" spans="2:16" ht="15.75">
      <c r="B1" s="113" t="s">
        <v>67</v>
      </c>
    </row>
    <row r="2" spans="2:16" s="64" customFormat="1" ht="15.75">
      <c r="B2" s="137" t="s">
        <v>48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2:16" s="64" customFormat="1" ht="7.5" customHeight="1" thickBot="1"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2:16" ht="13.5" thickBot="1">
      <c r="B4" s="50"/>
      <c r="C4" s="140" t="s">
        <v>45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2"/>
    </row>
    <row r="5" spans="2:16" s="2" customFormat="1">
      <c r="B5" s="138" t="s">
        <v>44</v>
      </c>
      <c r="C5" s="54">
        <v>10000</v>
      </c>
      <c r="D5" s="11">
        <f>C5+2000</f>
        <v>12000</v>
      </c>
      <c r="E5" s="11">
        <f t="shared" ref="E5:O5" si="0">D5+2000</f>
        <v>14000</v>
      </c>
      <c r="F5" s="11">
        <f t="shared" si="0"/>
        <v>16000</v>
      </c>
      <c r="G5" s="11">
        <f t="shared" si="0"/>
        <v>18000</v>
      </c>
      <c r="H5" s="11">
        <f t="shared" si="0"/>
        <v>20000</v>
      </c>
      <c r="I5" s="11">
        <f t="shared" si="0"/>
        <v>22000</v>
      </c>
      <c r="J5" s="11">
        <f t="shared" si="0"/>
        <v>24000</v>
      </c>
      <c r="K5" s="11">
        <f t="shared" si="0"/>
        <v>26000</v>
      </c>
      <c r="L5" s="11">
        <f t="shared" si="0"/>
        <v>28000</v>
      </c>
      <c r="M5" s="11">
        <f t="shared" si="0"/>
        <v>30000</v>
      </c>
      <c r="N5" s="11">
        <f>M5+2000</f>
        <v>32000</v>
      </c>
      <c r="O5" s="11">
        <f t="shared" si="0"/>
        <v>34000</v>
      </c>
      <c r="P5" s="55">
        <f>O5+2000</f>
        <v>36000</v>
      </c>
    </row>
    <row r="6" spans="2:16" s="2" customFormat="1" ht="13.5" thickBot="1">
      <c r="B6" s="139"/>
      <c r="C6" s="143" t="s">
        <v>46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5"/>
    </row>
    <row r="7" spans="2:16">
      <c r="B7" s="51">
        <v>39913</v>
      </c>
      <c r="C7" s="47">
        <v>62</v>
      </c>
      <c r="D7" s="9">
        <v>68</v>
      </c>
      <c r="E7" s="9">
        <v>73</v>
      </c>
      <c r="F7" s="9">
        <v>78</v>
      </c>
      <c r="G7" s="9">
        <v>82</v>
      </c>
      <c r="H7" s="9">
        <v>85</v>
      </c>
      <c r="I7" s="9">
        <v>88</v>
      </c>
      <c r="J7" s="9">
        <v>91</v>
      </c>
      <c r="K7" s="9">
        <v>92</v>
      </c>
      <c r="L7" s="9">
        <v>93</v>
      </c>
      <c r="M7" s="9">
        <v>94</v>
      </c>
      <c r="N7" s="9">
        <v>94</v>
      </c>
      <c r="O7" s="9">
        <v>93</v>
      </c>
      <c r="P7" s="44">
        <v>91</v>
      </c>
    </row>
    <row r="8" spans="2:16">
      <c r="B8" s="52">
        <f>B7+5</f>
        <v>39918</v>
      </c>
      <c r="C8" s="48">
        <v>65</v>
      </c>
      <c r="D8" s="8">
        <v>71</v>
      </c>
      <c r="E8" s="8">
        <v>76</v>
      </c>
      <c r="F8" s="8">
        <v>81</v>
      </c>
      <c r="G8" s="8">
        <v>85</v>
      </c>
      <c r="H8" s="8">
        <v>88</v>
      </c>
      <c r="I8" s="8">
        <v>91</v>
      </c>
      <c r="J8" s="8">
        <v>94</v>
      </c>
      <c r="K8" s="8">
        <v>95</v>
      </c>
      <c r="L8" s="8">
        <v>96</v>
      </c>
      <c r="M8" s="8">
        <v>97</v>
      </c>
      <c r="N8" s="8">
        <v>96</v>
      </c>
      <c r="O8" s="8">
        <v>96</v>
      </c>
      <c r="P8" s="45">
        <v>94</v>
      </c>
    </row>
    <row r="9" spans="2:16">
      <c r="B9" s="52">
        <f t="shared" ref="B9:B19" si="1">B8+5</f>
        <v>39923</v>
      </c>
      <c r="C9" s="48">
        <v>67</v>
      </c>
      <c r="D9" s="8">
        <v>73</v>
      </c>
      <c r="E9" s="8">
        <v>78</v>
      </c>
      <c r="F9" s="8">
        <v>83</v>
      </c>
      <c r="G9" s="8">
        <v>87</v>
      </c>
      <c r="H9" s="8">
        <v>90</v>
      </c>
      <c r="I9" s="8">
        <v>93</v>
      </c>
      <c r="J9" s="8">
        <v>96</v>
      </c>
      <c r="K9" s="8">
        <v>97</v>
      </c>
      <c r="L9" s="8">
        <v>98</v>
      </c>
      <c r="M9" s="8">
        <v>99</v>
      </c>
      <c r="N9" s="8">
        <v>98</v>
      </c>
      <c r="O9" s="8">
        <v>98</v>
      </c>
      <c r="P9" s="45">
        <v>96</v>
      </c>
    </row>
    <row r="10" spans="2:16">
      <c r="B10" s="52">
        <f t="shared" si="1"/>
        <v>39928</v>
      </c>
      <c r="C10" s="48">
        <v>68</v>
      </c>
      <c r="D10" s="8">
        <v>74</v>
      </c>
      <c r="E10" s="8">
        <v>79</v>
      </c>
      <c r="F10" s="8">
        <v>84</v>
      </c>
      <c r="G10" s="8">
        <v>88</v>
      </c>
      <c r="H10" s="8">
        <v>92</v>
      </c>
      <c r="I10" s="8">
        <v>94</v>
      </c>
      <c r="J10" s="8">
        <v>97</v>
      </c>
      <c r="K10" s="8">
        <v>98</v>
      </c>
      <c r="L10" s="8">
        <v>99</v>
      </c>
      <c r="M10" s="8">
        <v>100</v>
      </c>
      <c r="N10" s="8">
        <v>100</v>
      </c>
      <c r="O10" s="8">
        <v>99</v>
      </c>
      <c r="P10" s="45">
        <v>97</v>
      </c>
    </row>
    <row r="11" spans="2:16">
      <c r="B11" s="52">
        <f t="shared" si="1"/>
        <v>39933</v>
      </c>
      <c r="C11" s="48">
        <v>68</v>
      </c>
      <c r="D11" s="8">
        <v>74</v>
      </c>
      <c r="E11" s="8">
        <v>79</v>
      </c>
      <c r="F11" s="8">
        <v>84</v>
      </c>
      <c r="G11" s="8">
        <v>88</v>
      </c>
      <c r="H11" s="8">
        <v>92</v>
      </c>
      <c r="I11" s="8">
        <v>95</v>
      </c>
      <c r="J11" s="8">
        <v>97</v>
      </c>
      <c r="K11" s="8">
        <v>99</v>
      </c>
      <c r="L11" s="8">
        <v>100</v>
      </c>
      <c r="M11" s="8">
        <v>100</v>
      </c>
      <c r="N11" s="8">
        <v>100</v>
      </c>
      <c r="O11" s="8">
        <v>99</v>
      </c>
      <c r="P11" s="45">
        <v>97</v>
      </c>
    </row>
    <row r="12" spans="2:16">
      <c r="B12" s="52">
        <f t="shared" si="1"/>
        <v>39938</v>
      </c>
      <c r="C12" s="48">
        <v>67</v>
      </c>
      <c r="D12" s="8">
        <v>73</v>
      </c>
      <c r="E12" s="8">
        <v>79</v>
      </c>
      <c r="F12" s="8">
        <v>83</v>
      </c>
      <c r="G12" s="8">
        <v>87</v>
      </c>
      <c r="H12" s="8">
        <v>91</v>
      </c>
      <c r="I12" s="8">
        <v>94</v>
      </c>
      <c r="J12" s="8">
        <v>96</v>
      </c>
      <c r="K12" s="8">
        <v>98</v>
      </c>
      <c r="L12" s="8">
        <v>99</v>
      </c>
      <c r="M12" s="8">
        <v>99</v>
      </c>
      <c r="N12" s="8">
        <v>99</v>
      </c>
      <c r="O12" s="8">
        <v>98</v>
      </c>
      <c r="P12" s="45">
        <v>97</v>
      </c>
    </row>
    <row r="13" spans="2:16">
      <c r="B13" s="52">
        <f t="shared" si="1"/>
        <v>39943</v>
      </c>
      <c r="C13" s="48">
        <v>65</v>
      </c>
      <c r="D13" s="8">
        <v>71</v>
      </c>
      <c r="E13" s="8">
        <v>77</v>
      </c>
      <c r="F13" s="8">
        <v>82</v>
      </c>
      <c r="G13" s="8">
        <v>86</v>
      </c>
      <c r="H13" s="8">
        <v>89</v>
      </c>
      <c r="I13" s="8">
        <v>92</v>
      </c>
      <c r="J13" s="8">
        <v>94</v>
      </c>
      <c r="K13" s="8">
        <v>96</v>
      </c>
      <c r="L13" s="8">
        <v>97</v>
      </c>
      <c r="M13" s="8">
        <v>97</v>
      </c>
      <c r="N13" s="8">
        <v>97</v>
      </c>
      <c r="O13" s="8">
        <v>96</v>
      </c>
      <c r="P13" s="45">
        <v>95</v>
      </c>
    </row>
    <row r="14" spans="2:16">
      <c r="B14" s="52">
        <f t="shared" si="1"/>
        <v>39948</v>
      </c>
      <c r="C14" s="48">
        <v>63</v>
      </c>
      <c r="D14" s="8">
        <v>69</v>
      </c>
      <c r="E14" s="8">
        <v>74</v>
      </c>
      <c r="F14" s="8">
        <v>79</v>
      </c>
      <c r="G14" s="8">
        <v>83</v>
      </c>
      <c r="H14" s="8">
        <v>87</v>
      </c>
      <c r="I14" s="8">
        <v>89</v>
      </c>
      <c r="J14" s="8">
        <v>92</v>
      </c>
      <c r="K14" s="8">
        <v>93</v>
      </c>
      <c r="L14" s="8">
        <v>94</v>
      </c>
      <c r="M14" s="8">
        <v>95</v>
      </c>
      <c r="N14" s="8">
        <v>95</v>
      </c>
      <c r="O14" s="8">
        <v>94</v>
      </c>
      <c r="P14" s="45">
        <v>92</v>
      </c>
    </row>
    <row r="15" spans="2:16">
      <c r="B15" s="52">
        <f t="shared" si="1"/>
        <v>39953</v>
      </c>
      <c r="C15" s="48">
        <v>59</v>
      </c>
      <c r="D15" s="8">
        <v>65</v>
      </c>
      <c r="E15" s="8">
        <v>74</v>
      </c>
      <c r="F15" s="8">
        <v>75</v>
      </c>
      <c r="G15" s="8">
        <v>80</v>
      </c>
      <c r="H15" s="8">
        <v>83</v>
      </c>
      <c r="I15" s="8">
        <v>86</v>
      </c>
      <c r="J15" s="8">
        <v>88</v>
      </c>
      <c r="K15" s="8">
        <v>90</v>
      </c>
      <c r="L15" s="8">
        <v>91</v>
      </c>
      <c r="M15" s="8">
        <v>91</v>
      </c>
      <c r="N15" s="8">
        <v>91</v>
      </c>
      <c r="O15" s="8">
        <v>90</v>
      </c>
      <c r="P15" s="45">
        <v>89</v>
      </c>
    </row>
    <row r="16" spans="2:16">
      <c r="B16" s="52">
        <f t="shared" si="1"/>
        <v>39958</v>
      </c>
      <c r="C16" s="48">
        <v>55</v>
      </c>
      <c r="D16" s="8">
        <v>61</v>
      </c>
      <c r="E16" s="8">
        <v>66</v>
      </c>
      <c r="F16" s="8">
        <v>71</v>
      </c>
      <c r="G16" s="8">
        <v>75</v>
      </c>
      <c r="H16" s="8">
        <v>79</v>
      </c>
      <c r="I16" s="8">
        <v>81</v>
      </c>
      <c r="J16" s="8">
        <v>84</v>
      </c>
      <c r="K16" s="8">
        <v>85</v>
      </c>
      <c r="L16" s="8">
        <v>86</v>
      </c>
      <c r="M16" s="8">
        <v>87</v>
      </c>
      <c r="N16" s="8">
        <v>87</v>
      </c>
      <c r="O16" s="8">
        <v>86</v>
      </c>
      <c r="P16" s="45">
        <v>84</v>
      </c>
    </row>
    <row r="17" spans="2:16">
      <c r="B17" s="52">
        <f t="shared" si="1"/>
        <v>39963</v>
      </c>
      <c r="C17" s="48">
        <v>49</v>
      </c>
      <c r="D17" s="8">
        <v>55</v>
      </c>
      <c r="E17" s="8">
        <v>61</v>
      </c>
      <c r="F17" s="8">
        <v>65</v>
      </c>
      <c r="G17" s="8">
        <v>70</v>
      </c>
      <c r="H17" s="8">
        <v>73</v>
      </c>
      <c r="I17" s="8">
        <v>76</v>
      </c>
      <c r="J17" s="8">
        <v>78</v>
      </c>
      <c r="K17" s="8">
        <v>80</v>
      </c>
      <c r="L17" s="8">
        <v>81</v>
      </c>
      <c r="M17" s="8">
        <v>81</v>
      </c>
      <c r="N17" s="8">
        <v>81</v>
      </c>
      <c r="O17" s="8">
        <v>80</v>
      </c>
      <c r="P17" s="45">
        <v>79</v>
      </c>
    </row>
    <row r="18" spans="2:16">
      <c r="B18" s="52">
        <f t="shared" si="1"/>
        <v>39968</v>
      </c>
      <c r="C18" s="48">
        <v>43</v>
      </c>
      <c r="D18" s="8">
        <v>49</v>
      </c>
      <c r="E18" s="8">
        <v>54</v>
      </c>
      <c r="F18" s="8">
        <v>59</v>
      </c>
      <c r="G18" s="8">
        <v>63</v>
      </c>
      <c r="H18" s="8">
        <v>67</v>
      </c>
      <c r="I18" s="8">
        <v>70</v>
      </c>
      <c r="J18" s="8">
        <v>72</v>
      </c>
      <c r="K18" s="8">
        <v>74</v>
      </c>
      <c r="L18" s="8">
        <v>75</v>
      </c>
      <c r="M18" s="8">
        <v>75</v>
      </c>
      <c r="N18" s="8">
        <v>75</v>
      </c>
      <c r="O18" s="8">
        <v>74</v>
      </c>
      <c r="P18" s="45">
        <v>73</v>
      </c>
    </row>
    <row r="19" spans="2:16" ht="13.5" thickBot="1">
      <c r="B19" s="53">
        <f t="shared" si="1"/>
        <v>39973</v>
      </c>
      <c r="C19" s="49">
        <v>36</v>
      </c>
      <c r="D19" s="10">
        <v>42</v>
      </c>
      <c r="E19" s="10">
        <v>47</v>
      </c>
      <c r="F19" s="10">
        <v>52</v>
      </c>
      <c r="G19" s="10">
        <v>56</v>
      </c>
      <c r="H19" s="10">
        <v>60</v>
      </c>
      <c r="I19" s="10">
        <v>62</v>
      </c>
      <c r="J19" s="10">
        <v>65</v>
      </c>
      <c r="K19" s="10">
        <v>66</v>
      </c>
      <c r="L19" s="10">
        <v>67</v>
      </c>
      <c r="M19" s="10">
        <v>68</v>
      </c>
      <c r="N19" s="10">
        <v>68</v>
      </c>
      <c r="O19" s="10">
        <v>67</v>
      </c>
      <c r="P19" s="46">
        <v>65</v>
      </c>
    </row>
    <row r="21" spans="2:16">
      <c r="B21" s="146" t="s">
        <v>47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</sheetData>
  <mergeCells count="5">
    <mergeCell ref="B2:P2"/>
    <mergeCell ref="B5:B6"/>
    <mergeCell ref="C4:P4"/>
    <mergeCell ref="C6:P6"/>
    <mergeCell ref="B21:P21"/>
  </mergeCells>
  <phoneticPr fontId="3" type="noConversion"/>
  <pageMargins left="0.75" right="0.75" top="1" bottom="1" header="0.5" footer="0.5"/>
  <pageSetup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AF017-B53F-49B8-9EA7-E5E615148433}">
  <dimension ref="A1:H54"/>
  <sheetViews>
    <sheetView workbookViewId="0">
      <selection activeCell="A2" sqref="A2:XFD7"/>
    </sheetView>
  </sheetViews>
  <sheetFormatPr defaultRowHeight="12.75"/>
  <cols>
    <col min="1" max="1" width="14.42578125" bestFit="1" customWidth="1"/>
    <col min="8" max="8" width="10.7109375" bestFit="1" customWidth="1"/>
  </cols>
  <sheetData>
    <row r="1" spans="1:8">
      <c r="B1" s="117">
        <f ca="1">DATE(YEAR(TODAY()),1,1)</f>
        <v>43831</v>
      </c>
    </row>
    <row r="2" spans="1:8">
      <c r="C2">
        <v>100</v>
      </c>
    </row>
    <row r="3" spans="1:8" ht="16.5">
      <c r="A3" s="116">
        <f t="shared" ref="A3:A34" ca="1" si="0">B3-$B$1</f>
        <v>120</v>
      </c>
      <c r="B3" s="117">
        <v>43951</v>
      </c>
      <c r="C3">
        <v>0.33</v>
      </c>
      <c r="D3">
        <f>$C$2*(C3/100)</f>
        <v>0.33</v>
      </c>
      <c r="E3">
        <f>C2-D3</f>
        <v>99.67</v>
      </c>
      <c r="F3" s="114">
        <f>E3/$C$2</f>
        <v>0.99670000000000003</v>
      </c>
      <c r="H3" s="115"/>
    </row>
    <row r="4" spans="1:8">
      <c r="A4" s="116">
        <f t="shared" ca="1" si="0"/>
        <v>121</v>
      </c>
      <c r="B4" s="117">
        <f>B3+1</f>
        <v>43952</v>
      </c>
      <c r="C4">
        <v>0.33</v>
      </c>
      <c r="D4">
        <f t="shared" ref="D4:D54" si="1">$C$2*(C4/100)</f>
        <v>0.33</v>
      </c>
      <c r="E4">
        <f>E3-D4</f>
        <v>99.34</v>
      </c>
      <c r="F4" s="114">
        <f t="shared" ref="F4:F54" si="2">E4/$C$2</f>
        <v>0.99340000000000006</v>
      </c>
    </row>
    <row r="5" spans="1:8">
      <c r="A5" s="116">
        <f t="shared" ca="1" si="0"/>
        <v>122</v>
      </c>
      <c r="B5" s="117">
        <f>B4+1</f>
        <v>43953</v>
      </c>
      <c r="C5">
        <v>0.33</v>
      </c>
      <c r="D5">
        <f t="shared" si="1"/>
        <v>0.33</v>
      </c>
      <c r="E5">
        <f t="shared" ref="E5:E39" si="3">E4-D5</f>
        <v>99.01</v>
      </c>
      <c r="F5" s="114">
        <f t="shared" si="2"/>
        <v>0.99010000000000009</v>
      </c>
    </row>
    <row r="6" spans="1:8">
      <c r="A6" s="116">
        <f t="shared" ca="1" si="0"/>
        <v>123</v>
      </c>
      <c r="B6" s="117">
        <f t="shared" ref="B6:B54" si="4">B5+1</f>
        <v>43954</v>
      </c>
      <c r="C6">
        <v>0.33</v>
      </c>
      <c r="D6">
        <f t="shared" si="1"/>
        <v>0.33</v>
      </c>
      <c r="E6">
        <f t="shared" si="3"/>
        <v>98.68</v>
      </c>
      <c r="F6" s="114">
        <f t="shared" si="2"/>
        <v>0.98680000000000012</v>
      </c>
    </row>
    <row r="7" spans="1:8">
      <c r="A7" s="116">
        <f t="shared" ca="1" si="0"/>
        <v>124</v>
      </c>
      <c r="B7" s="117">
        <f t="shared" si="4"/>
        <v>43955</v>
      </c>
      <c r="C7">
        <v>0.33</v>
      </c>
      <c r="D7">
        <f t="shared" si="1"/>
        <v>0.33</v>
      </c>
      <c r="E7">
        <f t="shared" si="3"/>
        <v>98.350000000000009</v>
      </c>
      <c r="F7" s="114">
        <f t="shared" si="2"/>
        <v>0.98350000000000004</v>
      </c>
    </row>
    <row r="8" spans="1:8">
      <c r="A8" s="116">
        <f t="shared" ca="1" si="0"/>
        <v>125</v>
      </c>
      <c r="B8" s="117">
        <f t="shared" si="4"/>
        <v>43956</v>
      </c>
      <c r="C8">
        <v>0.33</v>
      </c>
      <c r="D8">
        <f t="shared" si="1"/>
        <v>0.33</v>
      </c>
      <c r="E8">
        <f t="shared" si="3"/>
        <v>98.02000000000001</v>
      </c>
      <c r="F8" s="114">
        <f t="shared" si="2"/>
        <v>0.98020000000000007</v>
      </c>
    </row>
    <row r="9" spans="1:8">
      <c r="A9" s="116">
        <f t="shared" ca="1" si="0"/>
        <v>126</v>
      </c>
      <c r="B9" s="117">
        <f t="shared" si="4"/>
        <v>43957</v>
      </c>
      <c r="C9">
        <v>0.53</v>
      </c>
      <c r="D9">
        <f t="shared" si="1"/>
        <v>0.53</v>
      </c>
      <c r="E9">
        <f t="shared" si="3"/>
        <v>97.490000000000009</v>
      </c>
      <c r="F9" s="114">
        <f t="shared" si="2"/>
        <v>0.9749000000000001</v>
      </c>
    </row>
    <row r="10" spans="1:8">
      <c r="A10" s="116">
        <f t="shared" ca="1" si="0"/>
        <v>127</v>
      </c>
      <c r="B10" s="117">
        <f t="shared" si="4"/>
        <v>43958</v>
      </c>
      <c r="C10">
        <v>0.53</v>
      </c>
      <c r="D10">
        <f t="shared" si="1"/>
        <v>0.53</v>
      </c>
      <c r="E10">
        <f t="shared" si="3"/>
        <v>96.960000000000008</v>
      </c>
      <c r="F10" s="114">
        <f t="shared" si="2"/>
        <v>0.96960000000000013</v>
      </c>
    </row>
    <row r="11" spans="1:8">
      <c r="A11" s="116">
        <f t="shared" ca="1" si="0"/>
        <v>128</v>
      </c>
      <c r="B11" s="117">
        <f t="shared" si="4"/>
        <v>43959</v>
      </c>
      <c r="C11">
        <v>0.53</v>
      </c>
      <c r="D11">
        <f t="shared" si="1"/>
        <v>0.53</v>
      </c>
      <c r="E11">
        <f t="shared" si="3"/>
        <v>96.43</v>
      </c>
      <c r="F11" s="114">
        <f t="shared" si="2"/>
        <v>0.96430000000000005</v>
      </c>
    </row>
    <row r="12" spans="1:8">
      <c r="A12" s="116">
        <f t="shared" ca="1" si="0"/>
        <v>129</v>
      </c>
      <c r="B12" s="117">
        <f t="shared" si="4"/>
        <v>43960</v>
      </c>
      <c r="C12">
        <v>0.53</v>
      </c>
      <c r="D12">
        <f t="shared" si="1"/>
        <v>0.53</v>
      </c>
      <c r="E12">
        <f t="shared" si="3"/>
        <v>95.9</v>
      </c>
      <c r="F12" s="114">
        <f t="shared" si="2"/>
        <v>0.95900000000000007</v>
      </c>
    </row>
    <row r="13" spans="1:8">
      <c r="A13" s="116">
        <f t="shared" ca="1" si="0"/>
        <v>130</v>
      </c>
      <c r="B13" s="117">
        <f t="shared" si="4"/>
        <v>43961</v>
      </c>
      <c r="C13">
        <v>0.53</v>
      </c>
      <c r="D13">
        <f t="shared" si="1"/>
        <v>0.53</v>
      </c>
      <c r="E13">
        <f t="shared" si="3"/>
        <v>95.37</v>
      </c>
      <c r="F13" s="114">
        <f t="shared" si="2"/>
        <v>0.95369999999999999</v>
      </c>
    </row>
    <row r="14" spans="1:8">
      <c r="A14" s="116">
        <f t="shared" ca="1" si="0"/>
        <v>131</v>
      </c>
      <c r="B14" s="117">
        <f t="shared" si="4"/>
        <v>43962</v>
      </c>
      <c r="C14">
        <v>0.53</v>
      </c>
      <c r="D14">
        <f t="shared" si="1"/>
        <v>0.53</v>
      </c>
      <c r="E14">
        <f t="shared" si="3"/>
        <v>94.84</v>
      </c>
      <c r="F14" s="114">
        <f t="shared" si="2"/>
        <v>0.94840000000000002</v>
      </c>
    </row>
    <row r="15" spans="1:8">
      <c r="A15" s="116">
        <f t="shared" ca="1" si="0"/>
        <v>132</v>
      </c>
      <c r="B15" s="117">
        <f t="shared" si="4"/>
        <v>43963</v>
      </c>
      <c r="C15">
        <v>0.53</v>
      </c>
      <c r="D15">
        <f t="shared" si="1"/>
        <v>0.53</v>
      </c>
      <c r="E15">
        <f t="shared" si="3"/>
        <v>94.31</v>
      </c>
      <c r="F15" s="114">
        <f t="shared" si="2"/>
        <v>0.94310000000000005</v>
      </c>
    </row>
    <row r="16" spans="1:8">
      <c r="A16" s="116">
        <f t="shared" ca="1" si="0"/>
        <v>133</v>
      </c>
      <c r="B16" s="117">
        <f t="shared" si="4"/>
        <v>43964</v>
      </c>
      <c r="C16">
        <v>0.53</v>
      </c>
      <c r="D16">
        <f t="shared" si="1"/>
        <v>0.53</v>
      </c>
      <c r="E16">
        <f t="shared" si="3"/>
        <v>93.78</v>
      </c>
      <c r="F16" s="114">
        <f t="shared" si="2"/>
        <v>0.93779999999999997</v>
      </c>
    </row>
    <row r="17" spans="1:6">
      <c r="A17" s="116">
        <f t="shared" ca="1" si="0"/>
        <v>134</v>
      </c>
      <c r="B17" s="117">
        <f t="shared" si="4"/>
        <v>43965</v>
      </c>
      <c r="C17">
        <v>0.53</v>
      </c>
      <c r="D17">
        <f t="shared" si="1"/>
        <v>0.53</v>
      </c>
      <c r="E17">
        <f t="shared" si="3"/>
        <v>93.25</v>
      </c>
      <c r="F17" s="114">
        <f t="shared" si="2"/>
        <v>0.9325</v>
      </c>
    </row>
    <row r="18" spans="1:6">
      <c r="A18" s="116">
        <f t="shared" ca="1" si="0"/>
        <v>135</v>
      </c>
      <c r="B18" s="117">
        <f t="shared" si="4"/>
        <v>43966</v>
      </c>
      <c r="C18">
        <v>0.53</v>
      </c>
      <c r="D18">
        <f t="shared" si="1"/>
        <v>0.53</v>
      </c>
      <c r="E18">
        <f t="shared" si="3"/>
        <v>92.72</v>
      </c>
      <c r="F18" s="114">
        <f t="shared" si="2"/>
        <v>0.92720000000000002</v>
      </c>
    </row>
    <row r="19" spans="1:6">
      <c r="A19" s="116">
        <f t="shared" ca="1" si="0"/>
        <v>136</v>
      </c>
      <c r="B19" s="117">
        <f t="shared" si="4"/>
        <v>43967</v>
      </c>
      <c r="C19">
        <v>0.53</v>
      </c>
      <c r="D19">
        <f t="shared" si="1"/>
        <v>0.53</v>
      </c>
      <c r="E19">
        <f t="shared" si="3"/>
        <v>92.19</v>
      </c>
      <c r="F19" s="114">
        <f t="shared" si="2"/>
        <v>0.92189999999999994</v>
      </c>
    </row>
    <row r="20" spans="1:6">
      <c r="A20" s="116">
        <f t="shared" ca="1" si="0"/>
        <v>137</v>
      </c>
      <c r="B20" s="117">
        <f t="shared" si="4"/>
        <v>43968</v>
      </c>
      <c r="C20">
        <v>0.53</v>
      </c>
      <c r="D20">
        <f t="shared" si="1"/>
        <v>0.53</v>
      </c>
      <c r="E20">
        <f t="shared" si="3"/>
        <v>91.66</v>
      </c>
      <c r="F20" s="114">
        <f t="shared" si="2"/>
        <v>0.91659999999999997</v>
      </c>
    </row>
    <row r="21" spans="1:6">
      <c r="A21" s="116">
        <f t="shared" ca="1" si="0"/>
        <v>138</v>
      </c>
      <c r="B21" s="117">
        <f t="shared" si="4"/>
        <v>43969</v>
      </c>
      <c r="C21">
        <v>0.53</v>
      </c>
      <c r="D21">
        <f t="shared" si="1"/>
        <v>0.53</v>
      </c>
      <c r="E21">
        <f t="shared" si="3"/>
        <v>91.13</v>
      </c>
      <c r="F21" s="114">
        <f t="shared" si="2"/>
        <v>0.9113</v>
      </c>
    </row>
    <row r="22" spans="1:6">
      <c r="A22" s="116">
        <f t="shared" ca="1" si="0"/>
        <v>139</v>
      </c>
      <c r="B22" s="117">
        <f t="shared" si="4"/>
        <v>43970</v>
      </c>
      <c r="C22">
        <v>0.53</v>
      </c>
      <c r="D22">
        <f t="shared" si="1"/>
        <v>0.53</v>
      </c>
      <c r="E22">
        <f t="shared" si="3"/>
        <v>90.6</v>
      </c>
      <c r="F22" s="114">
        <f t="shared" si="2"/>
        <v>0.90599999999999992</v>
      </c>
    </row>
    <row r="23" spans="1:6">
      <c r="A23" s="116">
        <f t="shared" ca="1" si="0"/>
        <v>140</v>
      </c>
      <c r="B23" s="117">
        <f t="shared" si="4"/>
        <v>43971</v>
      </c>
      <c r="C23">
        <v>0.73</v>
      </c>
      <c r="D23">
        <f t="shared" si="1"/>
        <v>0.73</v>
      </c>
      <c r="E23">
        <f t="shared" si="3"/>
        <v>89.86999999999999</v>
      </c>
      <c r="F23" s="114">
        <f t="shared" si="2"/>
        <v>0.89869999999999994</v>
      </c>
    </row>
    <row r="24" spans="1:6">
      <c r="A24" s="116">
        <f t="shared" ca="1" si="0"/>
        <v>141</v>
      </c>
      <c r="B24" s="117">
        <f t="shared" si="4"/>
        <v>43972</v>
      </c>
      <c r="C24">
        <v>0.73</v>
      </c>
      <c r="D24">
        <f t="shared" si="1"/>
        <v>0.73</v>
      </c>
      <c r="E24">
        <f t="shared" si="3"/>
        <v>89.139999999999986</v>
      </c>
      <c r="F24" s="114">
        <f t="shared" si="2"/>
        <v>0.89139999999999986</v>
      </c>
    </row>
    <row r="25" spans="1:6">
      <c r="A25" s="116">
        <f t="shared" ca="1" si="0"/>
        <v>142</v>
      </c>
      <c r="B25" s="117">
        <f t="shared" si="4"/>
        <v>43973</v>
      </c>
      <c r="C25">
        <v>0.73</v>
      </c>
      <c r="D25">
        <f t="shared" si="1"/>
        <v>0.73</v>
      </c>
      <c r="E25">
        <f t="shared" si="3"/>
        <v>88.409999999999982</v>
      </c>
      <c r="F25" s="114">
        <f t="shared" si="2"/>
        <v>0.88409999999999977</v>
      </c>
    </row>
    <row r="26" spans="1:6">
      <c r="A26" s="116">
        <f t="shared" ca="1" si="0"/>
        <v>143</v>
      </c>
      <c r="B26" s="117">
        <f t="shared" si="4"/>
        <v>43974</v>
      </c>
      <c r="C26">
        <v>0.73</v>
      </c>
      <c r="D26">
        <f t="shared" si="1"/>
        <v>0.73</v>
      </c>
      <c r="E26">
        <f t="shared" si="3"/>
        <v>87.679999999999978</v>
      </c>
      <c r="F26" s="114">
        <f t="shared" si="2"/>
        <v>0.8767999999999998</v>
      </c>
    </row>
    <row r="27" spans="1:6">
      <c r="A27" s="116">
        <f t="shared" ca="1" si="0"/>
        <v>144</v>
      </c>
      <c r="B27" s="117">
        <f t="shared" si="4"/>
        <v>43975</v>
      </c>
      <c r="C27">
        <v>0.73</v>
      </c>
      <c r="D27">
        <f t="shared" si="1"/>
        <v>0.73</v>
      </c>
      <c r="E27">
        <f t="shared" si="3"/>
        <v>86.949999999999974</v>
      </c>
      <c r="F27" s="114">
        <f t="shared" si="2"/>
        <v>0.86949999999999972</v>
      </c>
    </row>
    <row r="28" spans="1:6">
      <c r="A28" s="116">
        <f t="shared" ca="1" si="0"/>
        <v>145</v>
      </c>
      <c r="B28" s="117">
        <f t="shared" si="4"/>
        <v>43976</v>
      </c>
      <c r="C28">
        <v>0.73</v>
      </c>
      <c r="D28">
        <f t="shared" si="1"/>
        <v>0.73</v>
      </c>
      <c r="E28">
        <f t="shared" si="3"/>
        <v>86.21999999999997</v>
      </c>
      <c r="F28" s="114">
        <f t="shared" si="2"/>
        <v>0.86219999999999974</v>
      </c>
    </row>
    <row r="29" spans="1:6">
      <c r="A29" s="116">
        <f t="shared" ca="1" si="0"/>
        <v>146</v>
      </c>
      <c r="B29" s="117">
        <f t="shared" si="4"/>
        <v>43977</v>
      </c>
      <c r="C29">
        <v>0.73</v>
      </c>
      <c r="D29">
        <f t="shared" si="1"/>
        <v>0.73</v>
      </c>
      <c r="E29">
        <f t="shared" si="3"/>
        <v>85.489999999999966</v>
      </c>
      <c r="F29" s="114">
        <f t="shared" si="2"/>
        <v>0.85489999999999966</v>
      </c>
    </row>
    <row r="30" spans="1:6">
      <c r="A30" s="116">
        <f t="shared" ca="1" si="0"/>
        <v>147</v>
      </c>
      <c r="B30" s="117">
        <f t="shared" si="4"/>
        <v>43978</v>
      </c>
      <c r="C30">
        <v>0.73</v>
      </c>
      <c r="D30">
        <f t="shared" si="1"/>
        <v>0.73</v>
      </c>
      <c r="E30">
        <f t="shared" si="3"/>
        <v>84.759999999999962</v>
      </c>
      <c r="F30" s="114">
        <f t="shared" si="2"/>
        <v>0.84759999999999958</v>
      </c>
    </row>
    <row r="31" spans="1:6">
      <c r="A31" s="116">
        <f t="shared" ca="1" si="0"/>
        <v>148</v>
      </c>
      <c r="B31" s="117">
        <f t="shared" si="4"/>
        <v>43979</v>
      </c>
      <c r="C31">
        <v>0.73</v>
      </c>
      <c r="D31">
        <f t="shared" si="1"/>
        <v>0.73</v>
      </c>
      <c r="E31">
        <f t="shared" si="3"/>
        <v>84.029999999999959</v>
      </c>
      <c r="F31" s="114">
        <f t="shared" si="2"/>
        <v>0.8402999999999996</v>
      </c>
    </row>
    <row r="32" spans="1:6">
      <c r="A32" s="116">
        <f t="shared" ca="1" si="0"/>
        <v>149</v>
      </c>
      <c r="B32" s="117">
        <f t="shared" si="4"/>
        <v>43980</v>
      </c>
      <c r="C32">
        <v>0.73</v>
      </c>
      <c r="D32">
        <f t="shared" si="1"/>
        <v>0.73</v>
      </c>
      <c r="E32">
        <f t="shared" si="3"/>
        <v>83.299999999999955</v>
      </c>
      <c r="F32" s="114">
        <f t="shared" si="2"/>
        <v>0.83299999999999952</v>
      </c>
    </row>
    <row r="33" spans="1:6">
      <c r="A33" s="116">
        <f t="shared" ca="1" si="0"/>
        <v>150</v>
      </c>
      <c r="B33" s="117">
        <f t="shared" si="4"/>
        <v>43981</v>
      </c>
      <c r="C33">
        <v>0.73</v>
      </c>
      <c r="D33">
        <f t="shared" si="1"/>
        <v>0.73</v>
      </c>
      <c r="E33">
        <f t="shared" si="3"/>
        <v>82.569999999999951</v>
      </c>
      <c r="F33" s="114">
        <f t="shared" si="2"/>
        <v>0.82569999999999955</v>
      </c>
    </row>
    <row r="34" spans="1:6">
      <c r="A34" s="116">
        <f t="shared" ca="1" si="0"/>
        <v>151</v>
      </c>
      <c r="B34" s="117">
        <f t="shared" si="4"/>
        <v>43982</v>
      </c>
      <c r="C34">
        <v>0.73</v>
      </c>
      <c r="D34">
        <f t="shared" si="1"/>
        <v>0.73</v>
      </c>
      <c r="E34">
        <f t="shared" si="3"/>
        <v>81.839999999999947</v>
      </c>
      <c r="F34" s="114">
        <f t="shared" si="2"/>
        <v>0.81839999999999946</v>
      </c>
    </row>
    <row r="35" spans="1:6">
      <c r="A35" s="116">
        <f t="shared" ref="A35:A54" ca="1" si="5">B35-$B$1</f>
        <v>152</v>
      </c>
      <c r="B35" s="117">
        <f t="shared" si="4"/>
        <v>43983</v>
      </c>
      <c r="C35">
        <v>0.73</v>
      </c>
      <c r="D35">
        <f t="shared" si="1"/>
        <v>0.73</v>
      </c>
      <c r="E35">
        <f t="shared" si="3"/>
        <v>81.109999999999943</v>
      </c>
      <c r="F35" s="114">
        <f t="shared" si="2"/>
        <v>0.81109999999999938</v>
      </c>
    </row>
    <row r="36" spans="1:6">
      <c r="A36" s="116">
        <f t="shared" ca="1" si="5"/>
        <v>153</v>
      </c>
      <c r="B36" s="117">
        <f t="shared" si="4"/>
        <v>43984</v>
      </c>
      <c r="C36">
        <v>0.73</v>
      </c>
      <c r="D36">
        <f t="shared" si="1"/>
        <v>0.73</v>
      </c>
      <c r="E36">
        <f t="shared" si="3"/>
        <v>80.379999999999939</v>
      </c>
      <c r="F36" s="114">
        <f t="shared" si="2"/>
        <v>0.8037999999999994</v>
      </c>
    </row>
    <row r="37" spans="1:6">
      <c r="A37" s="116">
        <f t="shared" ca="1" si="5"/>
        <v>154</v>
      </c>
      <c r="B37" s="117">
        <f t="shared" si="4"/>
        <v>43985</v>
      </c>
      <c r="C37">
        <v>0.73</v>
      </c>
      <c r="D37">
        <f t="shared" si="1"/>
        <v>0.73</v>
      </c>
      <c r="E37">
        <f t="shared" si="3"/>
        <v>79.649999999999935</v>
      </c>
      <c r="F37" s="114">
        <f t="shared" si="2"/>
        <v>0.79649999999999932</v>
      </c>
    </row>
    <row r="38" spans="1:6">
      <c r="A38" s="116">
        <f t="shared" ca="1" si="5"/>
        <v>155</v>
      </c>
      <c r="B38" s="117">
        <f t="shared" si="4"/>
        <v>43986</v>
      </c>
      <c r="C38">
        <v>0.73</v>
      </c>
      <c r="D38">
        <f t="shared" si="1"/>
        <v>0.73</v>
      </c>
      <c r="E38">
        <f t="shared" si="3"/>
        <v>78.919999999999931</v>
      </c>
      <c r="F38" s="114">
        <f t="shared" si="2"/>
        <v>0.78919999999999935</v>
      </c>
    </row>
    <row r="39" spans="1:6">
      <c r="A39" s="116">
        <f t="shared" ca="1" si="5"/>
        <v>156</v>
      </c>
      <c r="B39" s="117">
        <f t="shared" si="4"/>
        <v>43987</v>
      </c>
      <c r="C39">
        <v>1.06</v>
      </c>
      <c r="D39">
        <f t="shared" si="1"/>
        <v>1.06</v>
      </c>
      <c r="E39">
        <f t="shared" si="3"/>
        <v>77.859999999999928</v>
      </c>
      <c r="F39" s="114">
        <f t="shared" si="2"/>
        <v>0.77859999999999929</v>
      </c>
    </row>
    <row r="40" spans="1:6">
      <c r="A40" s="116">
        <f t="shared" ca="1" si="5"/>
        <v>157</v>
      </c>
      <c r="B40" s="117">
        <f t="shared" si="4"/>
        <v>43988</v>
      </c>
      <c r="C40">
        <v>1.06</v>
      </c>
      <c r="D40">
        <f t="shared" si="1"/>
        <v>1.06</v>
      </c>
      <c r="E40">
        <f t="shared" ref="E40:E54" si="6">E39-D40</f>
        <v>76.799999999999926</v>
      </c>
      <c r="F40" s="114">
        <f t="shared" si="2"/>
        <v>0.76799999999999924</v>
      </c>
    </row>
    <row r="41" spans="1:6">
      <c r="A41" s="116">
        <f t="shared" ca="1" si="5"/>
        <v>158</v>
      </c>
      <c r="B41" s="117">
        <f t="shared" si="4"/>
        <v>43989</v>
      </c>
      <c r="C41">
        <v>1.06</v>
      </c>
      <c r="D41">
        <f t="shared" si="1"/>
        <v>1.06</v>
      </c>
      <c r="E41">
        <f t="shared" si="6"/>
        <v>75.739999999999924</v>
      </c>
      <c r="F41" s="114">
        <f t="shared" si="2"/>
        <v>0.75739999999999919</v>
      </c>
    </row>
    <row r="42" spans="1:6">
      <c r="A42" s="116">
        <f t="shared" ca="1" si="5"/>
        <v>159</v>
      </c>
      <c r="B42" s="117">
        <f t="shared" si="4"/>
        <v>43990</v>
      </c>
      <c r="C42">
        <v>1.06</v>
      </c>
      <c r="D42">
        <f t="shared" si="1"/>
        <v>1.06</v>
      </c>
      <c r="E42">
        <f t="shared" si="6"/>
        <v>74.679999999999922</v>
      </c>
      <c r="F42" s="114">
        <f t="shared" si="2"/>
        <v>0.74679999999999924</v>
      </c>
    </row>
    <row r="43" spans="1:6">
      <c r="A43" s="116">
        <f t="shared" ca="1" si="5"/>
        <v>160</v>
      </c>
      <c r="B43" s="117">
        <f t="shared" si="4"/>
        <v>43991</v>
      </c>
      <c r="C43">
        <v>1.06</v>
      </c>
      <c r="D43">
        <f t="shared" si="1"/>
        <v>1.06</v>
      </c>
      <c r="E43">
        <f t="shared" si="6"/>
        <v>73.619999999999919</v>
      </c>
      <c r="F43" s="114">
        <f t="shared" si="2"/>
        <v>0.73619999999999919</v>
      </c>
    </row>
    <row r="44" spans="1:6">
      <c r="A44" s="116">
        <f t="shared" ca="1" si="5"/>
        <v>161</v>
      </c>
      <c r="B44" s="117">
        <f t="shared" si="4"/>
        <v>43992</v>
      </c>
      <c r="C44">
        <v>1.06</v>
      </c>
      <c r="D44">
        <f t="shared" si="1"/>
        <v>1.06</v>
      </c>
      <c r="E44">
        <f t="shared" si="6"/>
        <v>72.559999999999917</v>
      </c>
      <c r="F44" s="114">
        <f t="shared" si="2"/>
        <v>0.72559999999999913</v>
      </c>
    </row>
    <row r="45" spans="1:6">
      <c r="A45" s="116">
        <f t="shared" ca="1" si="5"/>
        <v>162</v>
      </c>
      <c r="B45" s="117">
        <f t="shared" si="4"/>
        <v>43993</v>
      </c>
      <c r="C45">
        <v>1.06</v>
      </c>
      <c r="D45">
        <f t="shared" si="1"/>
        <v>1.06</v>
      </c>
      <c r="E45">
        <f t="shared" si="6"/>
        <v>71.499999999999915</v>
      </c>
      <c r="F45" s="114">
        <f t="shared" si="2"/>
        <v>0.71499999999999919</v>
      </c>
    </row>
    <row r="46" spans="1:6">
      <c r="A46" s="116">
        <f t="shared" ca="1" si="5"/>
        <v>163</v>
      </c>
      <c r="B46" s="117">
        <f t="shared" si="4"/>
        <v>43994</v>
      </c>
      <c r="C46">
        <v>1.06</v>
      </c>
      <c r="D46">
        <f t="shared" si="1"/>
        <v>1.06</v>
      </c>
      <c r="E46">
        <f t="shared" si="6"/>
        <v>70.439999999999912</v>
      </c>
      <c r="F46" s="114">
        <f t="shared" si="2"/>
        <v>0.70439999999999914</v>
      </c>
    </row>
    <row r="47" spans="1:6">
      <c r="A47" s="116">
        <f t="shared" ca="1" si="5"/>
        <v>164</v>
      </c>
      <c r="B47" s="117">
        <f t="shared" si="4"/>
        <v>43995</v>
      </c>
      <c r="C47">
        <v>1.06</v>
      </c>
      <c r="D47">
        <f t="shared" si="1"/>
        <v>1.06</v>
      </c>
      <c r="E47">
        <f t="shared" si="6"/>
        <v>69.37999999999991</v>
      </c>
      <c r="F47" s="114">
        <f t="shared" si="2"/>
        <v>0.69379999999999908</v>
      </c>
    </row>
    <row r="48" spans="1:6">
      <c r="A48" s="116">
        <f t="shared" ca="1" si="5"/>
        <v>165</v>
      </c>
      <c r="B48" s="117">
        <f t="shared" si="4"/>
        <v>43996</v>
      </c>
      <c r="C48">
        <v>1.06</v>
      </c>
      <c r="D48">
        <f t="shared" si="1"/>
        <v>1.06</v>
      </c>
      <c r="E48">
        <f t="shared" si="6"/>
        <v>68.319999999999908</v>
      </c>
      <c r="F48" s="114">
        <f t="shared" si="2"/>
        <v>0.68319999999999903</v>
      </c>
    </row>
    <row r="49" spans="1:6">
      <c r="A49" s="116">
        <f t="shared" ca="1" si="5"/>
        <v>166</v>
      </c>
      <c r="B49" s="117">
        <f t="shared" si="4"/>
        <v>43997</v>
      </c>
      <c r="C49">
        <v>1.06</v>
      </c>
      <c r="D49">
        <f t="shared" si="1"/>
        <v>1.06</v>
      </c>
      <c r="E49">
        <f t="shared" si="6"/>
        <v>67.259999999999906</v>
      </c>
      <c r="F49" s="114">
        <f t="shared" si="2"/>
        <v>0.67259999999999909</v>
      </c>
    </row>
    <row r="50" spans="1:6">
      <c r="A50" s="116">
        <f t="shared" ca="1" si="5"/>
        <v>167</v>
      </c>
      <c r="B50" s="117">
        <f t="shared" si="4"/>
        <v>43998</v>
      </c>
      <c r="C50">
        <v>1.06</v>
      </c>
      <c r="D50">
        <f t="shared" si="1"/>
        <v>1.06</v>
      </c>
      <c r="E50">
        <f t="shared" si="6"/>
        <v>66.199999999999903</v>
      </c>
      <c r="F50" s="114">
        <f t="shared" si="2"/>
        <v>0.66199999999999903</v>
      </c>
    </row>
    <row r="51" spans="1:6">
      <c r="A51" s="116">
        <f t="shared" ca="1" si="5"/>
        <v>168</v>
      </c>
      <c r="B51" s="117">
        <f t="shared" si="4"/>
        <v>43999</v>
      </c>
      <c r="C51">
        <v>1.06</v>
      </c>
      <c r="D51">
        <f t="shared" si="1"/>
        <v>1.06</v>
      </c>
      <c r="E51">
        <f t="shared" si="6"/>
        <v>65.139999999999901</v>
      </c>
      <c r="F51" s="114">
        <f t="shared" si="2"/>
        <v>0.65139999999999898</v>
      </c>
    </row>
    <row r="52" spans="1:6">
      <c r="A52" s="116">
        <f t="shared" ca="1" si="5"/>
        <v>169</v>
      </c>
      <c r="B52" s="117">
        <f t="shared" si="4"/>
        <v>44000</v>
      </c>
      <c r="C52">
        <v>1.06</v>
      </c>
      <c r="D52">
        <f t="shared" si="1"/>
        <v>1.06</v>
      </c>
      <c r="E52">
        <f t="shared" si="6"/>
        <v>64.079999999999899</v>
      </c>
      <c r="F52" s="114">
        <f t="shared" si="2"/>
        <v>0.64079999999999904</v>
      </c>
    </row>
    <row r="53" spans="1:6">
      <c r="A53" s="116">
        <f t="shared" ca="1" si="5"/>
        <v>170</v>
      </c>
      <c r="B53" s="117">
        <f t="shared" si="4"/>
        <v>44001</v>
      </c>
      <c r="C53">
        <v>1.06</v>
      </c>
      <c r="D53">
        <f t="shared" si="1"/>
        <v>1.06</v>
      </c>
      <c r="E53">
        <f t="shared" si="6"/>
        <v>63.019999999999897</v>
      </c>
      <c r="F53" s="114">
        <f t="shared" si="2"/>
        <v>0.63019999999999898</v>
      </c>
    </row>
    <row r="54" spans="1:6">
      <c r="A54" s="116">
        <f t="shared" ca="1" si="5"/>
        <v>171</v>
      </c>
      <c r="B54" s="117">
        <f t="shared" si="4"/>
        <v>44002</v>
      </c>
      <c r="C54">
        <v>1.06</v>
      </c>
      <c r="D54">
        <f t="shared" si="1"/>
        <v>1.06</v>
      </c>
      <c r="E54">
        <f t="shared" si="6"/>
        <v>61.959999999999894</v>
      </c>
      <c r="F54" s="114">
        <f t="shared" si="2"/>
        <v>0.61959999999999893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380"/>
  <sheetViews>
    <sheetView topLeftCell="A344" workbookViewId="0">
      <selection activeCell="B354" sqref="B354"/>
    </sheetView>
  </sheetViews>
  <sheetFormatPr defaultRowHeight="12.75"/>
  <cols>
    <col min="1" max="1" width="12" style="2" customWidth="1"/>
    <col min="2" max="2" width="12.7109375" style="1" customWidth="1"/>
  </cols>
  <sheetData>
    <row r="1" spans="1:3">
      <c r="B1" s="3">
        <f>((B2/12)*'Corn Replant WorkSheet Example'!$C$18)/43560</f>
        <v>2.8696051423324149E-3</v>
      </c>
    </row>
    <row r="2" spans="1:3" s="2" customFormat="1">
      <c r="A2" s="4"/>
      <c r="B2" s="5">
        <f>IF('Corn Replant WorkSheet Example'!C17 =0,"",'Corn Replant WorkSheet Example'!C17)</f>
        <v>30</v>
      </c>
    </row>
    <row r="3" spans="1:3" s="2" customFormat="1">
      <c r="A3" s="4">
        <v>10</v>
      </c>
      <c r="B3" s="6">
        <f>IF('Corn Replant WorkSheet Example'!$C$17="","",$A3/B$1)</f>
        <v>3484.8</v>
      </c>
    </row>
    <row r="4" spans="1:3" s="2" customFormat="1">
      <c r="A4" s="4">
        <v>11</v>
      </c>
      <c r="B4" s="6">
        <f>IF('Corn Replant WorkSheet Example'!$C$17="","",$A4/B$1)</f>
        <v>3833.28</v>
      </c>
    </row>
    <row r="5" spans="1:3" s="2" customFormat="1">
      <c r="A5" s="4">
        <v>12</v>
      </c>
      <c r="B5" s="6">
        <f>IF('Corn Replant WorkSheet Example'!$C$17="","",$A5/B$1)</f>
        <v>4181.76</v>
      </c>
    </row>
    <row r="6" spans="1:3" s="2" customFormat="1">
      <c r="A6" s="4">
        <v>13</v>
      </c>
      <c r="B6" s="6">
        <f>IF('Corn Replant WorkSheet Example'!$C$17="","",$A6/B$1)</f>
        <v>4530.2400000000007</v>
      </c>
    </row>
    <row r="7" spans="1:3" s="2" customFormat="1">
      <c r="A7" s="4">
        <v>14</v>
      </c>
      <c r="B7" s="6">
        <f>IF('Corn Replant WorkSheet Example'!$C$17="","",$A7/B$1)</f>
        <v>4878.72</v>
      </c>
    </row>
    <row r="8" spans="1:3" s="2" customFormat="1">
      <c r="A8" s="4">
        <v>15</v>
      </c>
      <c r="B8" s="6">
        <f>IF('Corn Replant WorkSheet Example'!$C$17="","",$A8/B$1)</f>
        <v>5227.2000000000007</v>
      </c>
    </row>
    <row r="9" spans="1:3" s="2" customFormat="1">
      <c r="A9" s="4">
        <v>16</v>
      </c>
      <c r="B9" s="6">
        <f>IF('Corn Replant WorkSheet Example'!$C$17="","",$A9/B$1)</f>
        <v>5575.68</v>
      </c>
    </row>
    <row r="10" spans="1:3" s="2" customFormat="1">
      <c r="A10" s="4">
        <v>17</v>
      </c>
      <c r="B10" s="6">
        <f>IF('Corn Replant WorkSheet Example'!$C$17="","",$A10/B$1)</f>
        <v>5924.1600000000008</v>
      </c>
    </row>
    <row r="11" spans="1:3" s="2" customFormat="1">
      <c r="A11" s="4">
        <v>18</v>
      </c>
      <c r="B11" s="6">
        <f>IF('Corn Replant WorkSheet Example'!$C$17="","",$A11/B$1)</f>
        <v>6272.64</v>
      </c>
    </row>
    <row r="12" spans="1:3" s="2" customFormat="1">
      <c r="A12" s="4">
        <v>19</v>
      </c>
      <c r="B12" s="6">
        <f>IF('Corn Replant WorkSheet Example'!$C$17="","",$A12/B$1)</f>
        <v>6621.1200000000008</v>
      </c>
    </row>
    <row r="13" spans="1:3">
      <c r="A13" s="4">
        <v>20</v>
      </c>
      <c r="B13" s="6">
        <f>IF('Corn Replant WorkSheet Example'!$C$17="","",$A13/B$1)</f>
        <v>6969.6</v>
      </c>
      <c r="C13" s="2"/>
    </row>
    <row r="14" spans="1:3">
      <c r="A14" s="4">
        <v>21</v>
      </c>
      <c r="B14" s="6">
        <f>IF('Corn Replant WorkSheet Example'!$C$17="","",$A14/B$1)</f>
        <v>7318.0800000000008</v>
      </c>
      <c r="C14" s="2"/>
    </row>
    <row r="15" spans="1:3">
      <c r="A15" s="4">
        <v>22</v>
      </c>
      <c r="B15" s="6">
        <f>IF('Corn Replant WorkSheet Example'!$C$17="","",$A15/B$1)</f>
        <v>7666.56</v>
      </c>
      <c r="C15" s="2"/>
    </row>
    <row r="16" spans="1:3">
      <c r="A16" s="4">
        <v>23</v>
      </c>
      <c r="B16" s="6">
        <f>IF('Corn Replant WorkSheet Example'!$C$17="","",$A16/B$1)</f>
        <v>8015.0400000000009</v>
      </c>
      <c r="C16" s="2"/>
    </row>
    <row r="17" spans="1:3">
      <c r="A17" s="4">
        <v>24</v>
      </c>
      <c r="B17" s="6">
        <f>IF('Corn Replant WorkSheet Example'!$C$17="","",$A17/B$1)</f>
        <v>8363.52</v>
      </c>
      <c r="C17" s="2"/>
    </row>
    <row r="18" spans="1:3">
      <c r="A18" s="4">
        <v>25</v>
      </c>
      <c r="B18" s="6">
        <f>IF('Corn Replant WorkSheet Example'!$C$17="","",$A18/B$1)</f>
        <v>8712</v>
      </c>
      <c r="C18" s="2"/>
    </row>
    <row r="19" spans="1:3">
      <c r="A19" s="4">
        <v>26</v>
      </c>
      <c r="B19" s="6">
        <f>IF('Corn Replant WorkSheet Example'!$C$17="","",$A19/B$1)</f>
        <v>9060.4800000000014</v>
      </c>
      <c r="C19" s="2"/>
    </row>
    <row r="20" spans="1:3">
      <c r="A20" s="4">
        <v>27</v>
      </c>
      <c r="B20" s="6">
        <f>IF('Corn Replant WorkSheet Example'!$C$17="","",$A20/B$1)</f>
        <v>9408.9600000000009</v>
      </c>
      <c r="C20" s="2"/>
    </row>
    <row r="21" spans="1:3">
      <c r="A21" s="4">
        <v>28</v>
      </c>
      <c r="B21" s="6">
        <f>IF('Corn Replant WorkSheet Example'!$C$17="","",$A21/B$1)</f>
        <v>9757.44</v>
      </c>
      <c r="C21" s="2"/>
    </row>
    <row r="22" spans="1:3">
      <c r="A22" s="4">
        <v>29</v>
      </c>
      <c r="B22" s="6">
        <f>IF('Corn Replant WorkSheet Example'!$C$17="","",$A22/B$1)</f>
        <v>10105.92</v>
      </c>
      <c r="C22" s="2"/>
    </row>
    <row r="23" spans="1:3">
      <c r="A23" s="4">
        <v>30</v>
      </c>
      <c r="B23" s="6">
        <f>IF('Corn Replant WorkSheet Example'!$C$17="","",$A23/B$1)</f>
        <v>10454.400000000001</v>
      </c>
      <c r="C23" s="2"/>
    </row>
    <row r="24" spans="1:3">
      <c r="A24" s="4">
        <v>31</v>
      </c>
      <c r="B24" s="6">
        <f>IF('Corn Replant WorkSheet Example'!$C$17="","",$A24/B$1)</f>
        <v>10802.880000000001</v>
      </c>
      <c r="C24" s="2"/>
    </row>
    <row r="25" spans="1:3">
      <c r="A25" s="4">
        <v>32</v>
      </c>
      <c r="B25" s="6">
        <f>IF('Corn Replant WorkSheet Example'!$C$17="","",$A25/B$1)</f>
        <v>11151.36</v>
      </c>
      <c r="C25" s="2"/>
    </row>
    <row r="26" spans="1:3">
      <c r="A26" s="4">
        <v>33</v>
      </c>
      <c r="B26" s="6">
        <f>IF('Corn Replant WorkSheet Example'!$C$17="","",$A26/B$1)</f>
        <v>11499.84</v>
      </c>
      <c r="C26" s="2"/>
    </row>
    <row r="27" spans="1:3">
      <c r="A27" s="4">
        <v>34</v>
      </c>
      <c r="B27" s="6">
        <f>IF('Corn Replant WorkSheet Example'!$C$17="","",$A27/B$1)</f>
        <v>11848.320000000002</v>
      </c>
      <c r="C27" s="2"/>
    </row>
    <row r="28" spans="1:3">
      <c r="A28" s="4">
        <v>35</v>
      </c>
      <c r="B28" s="6">
        <f>IF('Corn Replant WorkSheet Example'!$C$17="","",$A28/B$1)</f>
        <v>12196.800000000001</v>
      </c>
      <c r="C28" s="2"/>
    </row>
    <row r="29" spans="1:3">
      <c r="A29" s="4">
        <v>36</v>
      </c>
      <c r="B29" s="6">
        <f>IF('Corn Replant WorkSheet Example'!$C$17="","",$A29/B$1)</f>
        <v>12545.28</v>
      </c>
      <c r="C29" s="2"/>
    </row>
    <row r="30" spans="1:3">
      <c r="A30" s="4">
        <v>37</v>
      </c>
      <c r="B30" s="6">
        <f>IF('Corn Replant WorkSheet Example'!$C$17="","",$A30/B$1)</f>
        <v>12893.76</v>
      </c>
      <c r="C30" s="2"/>
    </row>
    <row r="31" spans="1:3">
      <c r="A31" s="4">
        <v>38</v>
      </c>
      <c r="B31" s="6">
        <f>IF('Corn Replant WorkSheet Example'!$C$17="","",$A31/B$1)</f>
        <v>13242.240000000002</v>
      </c>
      <c r="C31" s="2"/>
    </row>
    <row r="32" spans="1:3">
      <c r="A32" s="4">
        <v>39</v>
      </c>
      <c r="B32" s="6">
        <f>IF('Corn Replant WorkSheet Example'!$C$17="","",$A32/B$1)</f>
        <v>13590.720000000001</v>
      </c>
      <c r="C32" s="2"/>
    </row>
    <row r="33" spans="1:3">
      <c r="A33" s="4">
        <v>40</v>
      </c>
      <c r="B33" s="6">
        <f>IF('Corn Replant WorkSheet Example'!$C$17="","",$A33/B$1)</f>
        <v>13939.2</v>
      </c>
      <c r="C33" s="2"/>
    </row>
    <row r="34" spans="1:3">
      <c r="A34" s="4">
        <v>41</v>
      </c>
      <c r="B34" s="6">
        <f>IF('Corn Replant WorkSheet Example'!$C$17="","",$A34/B$1)</f>
        <v>14287.68</v>
      </c>
      <c r="C34" s="2"/>
    </row>
    <row r="35" spans="1:3">
      <c r="A35" s="4">
        <v>42</v>
      </c>
      <c r="B35" s="6">
        <f>IF('Corn Replant WorkSheet Example'!$C$17="","",$A35/B$1)</f>
        <v>14636.160000000002</v>
      </c>
      <c r="C35" s="2"/>
    </row>
    <row r="36" spans="1:3">
      <c r="A36" s="4">
        <v>43</v>
      </c>
      <c r="B36" s="6">
        <f>IF('Corn Replant WorkSheet Example'!$C$17="","",$A36/B$1)</f>
        <v>14984.640000000001</v>
      </c>
      <c r="C36" s="2"/>
    </row>
    <row r="37" spans="1:3">
      <c r="A37" s="4">
        <v>44</v>
      </c>
      <c r="B37" s="6">
        <f>IF('Corn Replant WorkSheet Example'!$C$17="","",$A37/B$1)</f>
        <v>15333.12</v>
      </c>
      <c r="C37" s="2"/>
    </row>
    <row r="38" spans="1:3">
      <c r="A38" s="4">
        <v>45</v>
      </c>
      <c r="B38" s="6">
        <f>IF('Corn Replant WorkSheet Example'!$C$17="","",$A38/B$1)</f>
        <v>15681.6</v>
      </c>
      <c r="C38" s="2"/>
    </row>
    <row r="39" spans="1:3">
      <c r="A39" s="4">
        <v>46</v>
      </c>
      <c r="B39" s="6">
        <f>IF('Corn Replant WorkSheet Example'!$C$17="","",$A39/B$1)</f>
        <v>16030.080000000002</v>
      </c>
      <c r="C39" s="2"/>
    </row>
    <row r="40" spans="1:3">
      <c r="A40" s="4">
        <v>47</v>
      </c>
      <c r="B40" s="6">
        <f>IF('Corn Replant WorkSheet Example'!$C$17="","",$A40/B$1)</f>
        <v>16378.560000000001</v>
      </c>
      <c r="C40" s="2"/>
    </row>
    <row r="41" spans="1:3">
      <c r="A41" s="4">
        <v>48</v>
      </c>
      <c r="B41" s="6">
        <f>IF('Corn Replant WorkSheet Example'!$C$17="","",$A41/B$1)</f>
        <v>16727.04</v>
      </c>
      <c r="C41" s="2"/>
    </row>
    <row r="42" spans="1:3">
      <c r="A42" s="4">
        <v>49</v>
      </c>
      <c r="B42" s="6">
        <f>IF('Corn Replant WorkSheet Example'!$C$17="","",$A42/B$1)</f>
        <v>17075.52</v>
      </c>
      <c r="C42" s="2"/>
    </row>
    <row r="43" spans="1:3">
      <c r="A43" s="4">
        <v>50</v>
      </c>
      <c r="B43" s="6">
        <f>IF('Corn Replant WorkSheet Example'!$C$17="","",$A43/B$1)</f>
        <v>17424</v>
      </c>
      <c r="C43" s="2"/>
    </row>
    <row r="44" spans="1:3">
      <c r="A44" s="4">
        <v>51</v>
      </c>
      <c r="B44" s="6">
        <f>IF('Corn Replant WorkSheet Example'!$C$17="","",$A44/B$1)</f>
        <v>17772.48</v>
      </c>
      <c r="C44" s="2"/>
    </row>
    <row r="45" spans="1:3">
      <c r="A45" s="4">
        <v>52</v>
      </c>
      <c r="B45" s="6">
        <f>IF('Corn Replant WorkSheet Example'!$C$17="","",$A45/B$1)</f>
        <v>18120.960000000003</v>
      </c>
      <c r="C45" s="2"/>
    </row>
    <row r="46" spans="1:3">
      <c r="A46" s="4">
        <v>53</v>
      </c>
      <c r="B46" s="6">
        <f>IF('Corn Replant WorkSheet Example'!$C$17="","",$A46/B$1)</f>
        <v>18469.440000000002</v>
      </c>
      <c r="C46" s="2"/>
    </row>
    <row r="47" spans="1:3">
      <c r="A47" s="4">
        <v>54</v>
      </c>
      <c r="B47" s="6">
        <f>IF('Corn Replant WorkSheet Example'!$C$17="","",$A47/B$1)</f>
        <v>18817.920000000002</v>
      </c>
      <c r="C47" s="2"/>
    </row>
    <row r="48" spans="1:3">
      <c r="A48" s="4">
        <v>55</v>
      </c>
      <c r="B48" s="6">
        <f>IF('Corn Replant WorkSheet Example'!$C$17="","",$A48/B$1)</f>
        <v>19166.400000000001</v>
      </c>
      <c r="C48" s="2"/>
    </row>
    <row r="49" spans="1:3">
      <c r="A49" s="4">
        <v>56</v>
      </c>
      <c r="B49" s="6">
        <f>IF('Corn Replant WorkSheet Example'!$C$17="","",$A49/B$1)</f>
        <v>19514.88</v>
      </c>
      <c r="C49" s="2"/>
    </row>
    <row r="50" spans="1:3">
      <c r="A50" s="4">
        <v>57</v>
      </c>
      <c r="B50" s="6">
        <f>IF('Corn Replant WorkSheet Example'!$C$17="","",$A50/B$1)</f>
        <v>19863.36</v>
      </c>
      <c r="C50" s="2"/>
    </row>
    <row r="51" spans="1:3">
      <c r="A51" s="4">
        <v>58</v>
      </c>
      <c r="B51" s="6">
        <f>IF('Corn Replant WorkSheet Example'!$C$17="","",$A51/B$1)</f>
        <v>20211.84</v>
      </c>
      <c r="C51" s="2"/>
    </row>
    <row r="52" spans="1:3">
      <c r="A52" s="4">
        <v>59</v>
      </c>
      <c r="B52" s="6">
        <f>IF('Corn Replant WorkSheet Example'!$C$17="","",$A52/B$1)</f>
        <v>20560.32</v>
      </c>
      <c r="C52" s="2"/>
    </row>
    <row r="53" spans="1:3">
      <c r="A53" s="4">
        <v>60</v>
      </c>
      <c r="B53" s="6">
        <f>IF('Corn Replant WorkSheet Example'!$C$17="","",$A53/B$1)</f>
        <v>20908.800000000003</v>
      </c>
      <c r="C53" s="2"/>
    </row>
    <row r="54" spans="1:3">
      <c r="A54" s="4">
        <v>61</v>
      </c>
      <c r="B54" s="6">
        <f>IF('Corn Replant WorkSheet Example'!$C$17="","",$A54/B$1)</f>
        <v>21257.280000000002</v>
      </c>
      <c r="C54" s="2"/>
    </row>
    <row r="55" spans="1:3">
      <c r="A55" s="4">
        <v>62</v>
      </c>
      <c r="B55" s="6">
        <f>IF('Corn Replant WorkSheet Example'!$C$17="","",$A55/B$1)</f>
        <v>21605.760000000002</v>
      </c>
      <c r="C55" s="2"/>
    </row>
    <row r="56" spans="1:3">
      <c r="A56" s="4">
        <v>63</v>
      </c>
      <c r="B56" s="6">
        <f>IF('Corn Replant WorkSheet Example'!$C$17="","",$A56/B$1)</f>
        <v>21954.240000000002</v>
      </c>
      <c r="C56" s="2"/>
    </row>
    <row r="57" spans="1:3">
      <c r="A57" s="4">
        <v>64</v>
      </c>
      <c r="B57" s="6">
        <f>IF('Corn Replant WorkSheet Example'!$C$17="","",$A57/B$1)</f>
        <v>22302.720000000001</v>
      </c>
      <c r="C57" s="2"/>
    </row>
    <row r="58" spans="1:3">
      <c r="A58" s="4">
        <v>65</v>
      </c>
      <c r="B58" s="6">
        <f>IF('Corn Replant WorkSheet Example'!$C$17="","",$A58/B$1)</f>
        <v>22651.200000000001</v>
      </c>
      <c r="C58" s="2"/>
    </row>
    <row r="59" spans="1:3">
      <c r="A59" s="4">
        <v>66</v>
      </c>
      <c r="B59" s="6">
        <f>IF('Corn Replant WorkSheet Example'!$C$17="","",$A59/B$1)</f>
        <v>22999.68</v>
      </c>
      <c r="C59" s="2"/>
    </row>
    <row r="60" spans="1:3">
      <c r="A60" s="4">
        <v>67</v>
      </c>
      <c r="B60" s="6">
        <f>IF('Corn Replant WorkSheet Example'!$C$17="","",$A60/B$1)</f>
        <v>23348.160000000003</v>
      </c>
      <c r="C60" s="2"/>
    </row>
    <row r="61" spans="1:3">
      <c r="A61" s="4">
        <v>68</v>
      </c>
      <c r="B61" s="6">
        <f>IF('Corn Replant WorkSheet Example'!$C$17="","",$A61/B$1)</f>
        <v>23696.640000000003</v>
      </c>
      <c r="C61" s="2"/>
    </row>
    <row r="62" spans="1:3">
      <c r="A62" s="4">
        <v>69</v>
      </c>
      <c r="B62" s="6">
        <f>IF('Corn Replant WorkSheet Example'!$C$17="","",$A62/B$1)</f>
        <v>24045.120000000003</v>
      </c>
      <c r="C62" s="2"/>
    </row>
    <row r="63" spans="1:3">
      <c r="A63" s="4">
        <v>70</v>
      </c>
      <c r="B63" s="6">
        <f>IF('Corn Replant WorkSheet Example'!$C$17="","",$A63/B$1)</f>
        <v>24393.600000000002</v>
      </c>
      <c r="C63" s="2"/>
    </row>
    <row r="64" spans="1:3">
      <c r="A64" s="4">
        <v>71</v>
      </c>
      <c r="B64" s="6">
        <f>IF('Corn Replant WorkSheet Example'!$C$17="","",$A64/B$1)</f>
        <v>24742.080000000002</v>
      </c>
      <c r="C64" s="2"/>
    </row>
    <row r="65" spans="1:3">
      <c r="A65" s="4">
        <v>72</v>
      </c>
      <c r="B65" s="6">
        <f>IF('Corn Replant WorkSheet Example'!$C$17="","",$A65/B$1)</f>
        <v>25090.560000000001</v>
      </c>
      <c r="C65" s="2"/>
    </row>
    <row r="66" spans="1:3">
      <c r="A66" s="4">
        <v>73</v>
      </c>
      <c r="B66" s="6">
        <f>IF('Corn Replant WorkSheet Example'!$C$17="","",$A66/B$1)</f>
        <v>25439.040000000001</v>
      </c>
      <c r="C66" s="2"/>
    </row>
    <row r="67" spans="1:3">
      <c r="A67" s="4">
        <v>74</v>
      </c>
      <c r="B67" s="6">
        <f>IF('Corn Replant WorkSheet Example'!$C$17="","",$A67/B$1)</f>
        <v>25787.52</v>
      </c>
      <c r="C67" s="2"/>
    </row>
    <row r="68" spans="1:3">
      <c r="A68" s="4">
        <v>75</v>
      </c>
      <c r="B68" s="6">
        <f>IF('Corn Replant WorkSheet Example'!$C$17="","",$A68/B$1)</f>
        <v>26136.000000000004</v>
      </c>
      <c r="C68" s="2"/>
    </row>
    <row r="69" spans="1:3">
      <c r="A69" s="4">
        <v>76</v>
      </c>
      <c r="B69" s="6">
        <f>IF('Corn Replant WorkSheet Example'!$C$17="","",$A69/B$1)</f>
        <v>26484.480000000003</v>
      </c>
      <c r="C69" s="2"/>
    </row>
    <row r="70" spans="1:3">
      <c r="A70" s="4">
        <v>77</v>
      </c>
      <c r="B70" s="6">
        <f>IF('Corn Replant WorkSheet Example'!$C$17="","",$A70/B$1)</f>
        <v>26832.960000000003</v>
      </c>
      <c r="C70" s="2"/>
    </row>
    <row r="71" spans="1:3">
      <c r="A71" s="4">
        <v>78</v>
      </c>
      <c r="B71" s="6">
        <f>IF('Corn Replant WorkSheet Example'!$C$17="","",$A71/B$1)</f>
        <v>27181.440000000002</v>
      </c>
      <c r="C71" s="2"/>
    </row>
    <row r="72" spans="1:3">
      <c r="A72" s="4">
        <v>79</v>
      </c>
      <c r="B72" s="6">
        <f>IF('Corn Replant WorkSheet Example'!$C$17="","",$A72/B$1)</f>
        <v>27529.920000000002</v>
      </c>
      <c r="C72" s="2"/>
    </row>
    <row r="73" spans="1:3">
      <c r="A73" s="4">
        <v>80</v>
      </c>
      <c r="B73" s="6">
        <f>IF('Corn Replant WorkSheet Example'!$C$17="","",$A73/B$1)</f>
        <v>27878.400000000001</v>
      </c>
      <c r="C73" s="2"/>
    </row>
    <row r="74" spans="1:3">
      <c r="A74" s="4">
        <v>81</v>
      </c>
      <c r="B74" s="6">
        <f>IF('Corn Replant WorkSheet Example'!$C$17="","",$A74/B$1)</f>
        <v>28226.880000000001</v>
      </c>
      <c r="C74" s="2"/>
    </row>
    <row r="75" spans="1:3">
      <c r="A75" s="4">
        <v>82</v>
      </c>
      <c r="B75" s="6">
        <f>IF('Corn Replant WorkSheet Example'!$C$17="","",$A75/B$1)</f>
        <v>28575.360000000001</v>
      </c>
      <c r="C75" s="2"/>
    </row>
    <row r="76" spans="1:3">
      <c r="A76" s="4">
        <v>83</v>
      </c>
      <c r="B76" s="6">
        <f>IF('Corn Replant WorkSheet Example'!$C$17="","",$A76/B$1)</f>
        <v>28923.840000000004</v>
      </c>
      <c r="C76" s="2"/>
    </row>
    <row r="77" spans="1:3">
      <c r="A77" s="4">
        <v>84</v>
      </c>
      <c r="B77" s="6">
        <f>IF('Corn Replant WorkSheet Example'!$C$17="","",$A77/B$1)</f>
        <v>29272.320000000003</v>
      </c>
      <c r="C77" s="2"/>
    </row>
    <row r="78" spans="1:3">
      <c r="A78" s="4">
        <v>85</v>
      </c>
      <c r="B78" s="6">
        <f>IF('Corn Replant WorkSheet Example'!$C$17="","",$A78/B$1)</f>
        <v>29620.800000000003</v>
      </c>
      <c r="C78" s="2"/>
    </row>
    <row r="79" spans="1:3">
      <c r="A79" s="4">
        <v>86</v>
      </c>
      <c r="B79" s="6">
        <f>IF('Corn Replant WorkSheet Example'!$C$17="","",$A79/B$1)</f>
        <v>29969.280000000002</v>
      </c>
      <c r="C79" s="2"/>
    </row>
    <row r="80" spans="1:3">
      <c r="A80" s="4">
        <v>87</v>
      </c>
      <c r="B80" s="6">
        <f>IF('Corn Replant WorkSheet Example'!$C$17="","",$A80/B$1)</f>
        <v>30317.760000000002</v>
      </c>
      <c r="C80" s="2"/>
    </row>
    <row r="81" spans="1:3">
      <c r="A81" s="4">
        <v>88</v>
      </c>
      <c r="B81" s="6">
        <f>IF('Corn Replant WorkSheet Example'!$C$17="","",$A81/B$1)</f>
        <v>30666.240000000002</v>
      </c>
      <c r="C81" s="2"/>
    </row>
    <row r="82" spans="1:3">
      <c r="A82" s="4">
        <v>89</v>
      </c>
      <c r="B82" s="6">
        <f>IF('Corn Replant WorkSheet Example'!$C$17="","",$A82/B$1)</f>
        <v>31014.720000000001</v>
      </c>
      <c r="C82" s="2"/>
    </row>
    <row r="83" spans="1:3">
      <c r="A83" s="4">
        <v>90</v>
      </c>
      <c r="B83" s="6">
        <f>IF('Corn Replant WorkSheet Example'!$C$17="","",$A83/B$1)</f>
        <v>31363.200000000001</v>
      </c>
      <c r="C83" s="2"/>
    </row>
    <row r="84" spans="1:3">
      <c r="A84" s="4">
        <v>91</v>
      </c>
      <c r="B84" s="6">
        <f>IF('Corn Replant WorkSheet Example'!$C$17="","",$A84/B$1)</f>
        <v>31711.680000000004</v>
      </c>
      <c r="C84" s="2"/>
    </row>
    <row r="85" spans="1:3">
      <c r="A85" s="4">
        <v>92</v>
      </c>
      <c r="B85" s="6">
        <f>IF('Corn Replant WorkSheet Example'!$C$17="","",$A85/B$1)</f>
        <v>32060.160000000003</v>
      </c>
      <c r="C85" s="2"/>
    </row>
    <row r="86" spans="1:3">
      <c r="A86" s="4">
        <v>93</v>
      </c>
      <c r="B86" s="6">
        <f>IF('Corn Replant WorkSheet Example'!$C$17="","",$A86/B$1)</f>
        <v>32408.640000000003</v>
      </c>
      <c r="C86" s="2"/>
    </row>
    <row r="87" spans="1:3">
      <c r="A87" s="4">
        <v>94</v>
      </c>
      <c r="B87" s="6">
        <f>IF('Corn Replant WorkSheet Example'!$C$17="","",$A87/B$1)</f>
        <v>32757.120000000003</v>
      </c>
      <c r="C87" s="2"/>
    </row>
    <row r="88" spans="1:3">
      <c r="A88" s="4">
        <v>95</v>
      </c>
      <c r="B88" s="6">
        <f>IF('Corn Replant WorkSheet Example'!$C$17="","",$A88/B$1)</f>
        <v>33105.600000000006</v>
      </c>
      <c r="C88" s="2"/>
    </row>
    <row r="89" spans="1:3">
      <c r="A89" s="4">
        <v>96</v>
      </c>
      <c r="B89" s="6">
        <f>IF('Corn Replant WorkSheet Example'!$C$17="","",$A89/B$1)</f>
        <v>33454.080000000002</v>
      </c>
      <c r="C89" s="2"/>
    </row>
    <row r="90" spans="1:3">
      <c r="A90" s="4">
        <v>97</v>
      </c>
      <c r="B90" s="6">
        <f>IF('Corn Replant WorkSheet Example'!$C$17="","",$A90/B$1)</f>
        <v>33802.560000000005</v>
      </c>
      <c r="C90" s="2"/>
    </row>
    <row r="91" spans="1:3">
      <c r="A91" s="4">
        <v>98</v>
      </c>
      <c r="B91" s="6">
        <f>IF('Corn Replant WorkSheet Example'!$C$17="","",$A91/B$1)</f>
        <v>34151.040000000001</v>
      </c>
      <c r="C91" s="2"/>
    </row>
    <row r="92" spans="1:3">
      <c r="A92" s="4">
        <v>99</v>
      </c>
      <c r="B92" s="6">
        <f>IF('Corn Replant WorkSheet Example'!$C$17="","",$A92/B$1)</f>
        <v>34499.520000000004</v>
      </c>
      <c r="C92" s="2"/>
    </row>
    <row r="93" spans="1:3">
      <c r="A93" s="4">
        <v>100</v>
      </c>
      <c r="B93" s="6">
        <f>IF('Corn Replant WorkSheet Example'!$C$17="","",$A93/B$1)</f>
        <v>34848</v>
      </c>
      <c r="C93" s="2"/>
    </row>
    <row r="94" spans="1:3">
      <c r="A94" s="4">
        <v>101</v>
      </c>
      <c r="B94" s="6">
        <f>IF('Corn Replant WorkSheet Example'!$C$17="","",$A94/B$1)</f>
        <v>35196.480000000003</v>
      </c>
      <c r="C94" s="2"/>
    </row>
    <row r="95" spans="1:3">
      <c r="A95" s="4">
        <v>102</v>
      </c>
      <c r="B95" s="6">
        <f>IF('Corn Replant WorkSheet Example'!$C$17="","",$A95/B$1)</f>
        <v>35544.959999999999</v>
      </c>
      <c r="C95" s="2"/>
    </row>
    <row r="96" spans="1:3">
      <c r="A96" s="4">
        <v>103</v>
      </c>
      <c r="B96" s="6">
        <f>IF('Corn Replant WorkSheet Example'!$C$17="","",$A96/B$1)</f>
        <v>35893.440000000002</v>
      </c>
      <c r="C96" s="2"/>
    </row>
    <row r="97" spans="1:3">
      <c r="A97" s="4">
        <v>104</v>
      </c>
      <c r="B97" s="6">
        <f>IF('Corn Replant WorkSheet Example'!$C$17="","",$A97/B$1)</f>
        <v>36241.920000000006</v>
      </c>
      <c r="C97" s="2"/>
    </row>
    <row r="98" spans="1:3">
      <c r="A98" s="4">
        <v>105</v>
      </c>
      <c r="B98" s="6">
        <f>IF('Corn Replant WorkSheet Example'!$C$17="","",$A98/B$1)</f>
        <v>36590.400000000001</v>
      </c>
      <c r="C98" s="2"/>
    </row>
    <row r="99" spans="1:3">
      <c r="A99" s="4">
        <v>106</v>
      </c>
      <c r="B99" s="6">
        <f>IF('Corn Replant WorkSheet Example'!$C$17="","",$A99/B$1)</f>
        <v>36938.880000000005</v>
      </c>
      <c r="C99" s="2"/>
    </row>
    <row r="100" spans="1:3">
      <c r="A100" s="4">
        <v>107</v>
      </c>
      <c r="B100" s="6">
        <f>IF('Corn Replant WorkSheet Example'!$C$17="","",$A100/B$1)</f>
        <v>37287.360000000001</v>
      </c>
      <c r="C100" s="2"/>
    </row>
    <row r="101" spans="1:3">
      <c r="A101" s="4">
        <v>108</v>
      </c>
      <c r="B101" s="6">
        <f>IF('Corn Replant WorkSheet Example'!$C$17="","",$A101/B$1)</f>
        <v>37635.840000000004</v>
      </c>
      <c r="C101" s="2"/>
    </row>
    <row r="102" spans="1:3">
      <c r="A102" s="4">
        <v>109</v>
      </c>
      <c r="B102" s="6">
        <f>IF('Corn Replant WorkSheet Example'!$C$17="","",$A102/B$1)</f>
        <v>37984.32</v>
      </c>
      <c r="C102" s="2"/>
    </row>
    <row r="103" spans="1:3">
      <c r="A103" s="4">
        <v>110</v>
      </c>
      <c r="B103" s="6">
        <f>IF('Corn Replant WorkSheet Example'!$C$17="","",$A103/B$1)</f>
        <v>38332.800000000003</v>
      </c>
      <c r="C103" s="2"/>
    </row>
    <row r="104" spans="1:3">
      <c r="A104" s="4">
        <v>111</v>
      </c>
      <c r="B104" s="6">
        <f>IF('Corn Replant WorkSheet Example'!$C$17="","",$A104/B$1)</f>
        <v>38681.280000000006</v>
      </c>
      <c r="C104" s="2"/>
    </row>
    <row r="105" spans="1:3">
      <c r="A105" s="4">
        <v>112</v>
      </c>
      <c r="B105" s="6">
        <f>IF('Corn Replant WorkSheet Example'!$C$17="","",$A105/B$1)</f>
        <v>39029.760000000002</v>
      </c>
      <c r="C105" s="2"/>
    </row>
    <row r="106" spans="1:3">
      <c r="A106" s="4">
        <v>113</v>
      </c>
      <c r="B106" s="6">
        <f>IF('Corn Replant WorkSheet Example'!$C$17="","",$A106/B$1)</f>
        <v>39378.240000000005</v>
      </c>
      <c r="C106" s="2"/>
    </row>
    <row r="107" spans="1:3">
      <c r="A107" s="4">
        <v>114</v>
      </c>
      <c r="B107" s="6">
        <f>IF('Corn Replant WorkSheet Example'!$C$17="","",$A107/B$1)</f>
        <v>39726.720000000001</v>
      </c>
      <c r="C107" s="2"/>
    </row>
    <row r="108" spans="1:3">
      <c r="A108" s="4">
        <v>115</v>
      </c>
      <c r="B108" s="6">
        <f>IF('Corn Replant WorkSheet Example'!$C$17="","",$A108/B$1)</f>
        <v>40075.200000000004</v>
      </c>
      <c r="C108" s="2"/>
    </row>
    <row r="109" spans="1:3">
      <c r="A109" s="4">
        <v>116</v>
      </c>
      <c r="B109" s="6">
        <f>IF('Corn Replant WorkSheet Example'!$C$17="","",$A109/B$1)</f>
        <v>40423.68</v>
      </c>
      <c r="C109" s="2"/>
    </row>
    <row r="110" spans="1:3">
      <c r="A110" s="4">
        <v>117</v>
      </c>
      <c r="B110" s="6">
        <f>IF('Corn Replant WorkSheet Example'!$C$17="","",$A110/B$1)</f>
        <v>40772.160000000003</v>
      </c>
      <c r="C110" s="2"/>
    </row>
    <row r="111" spans="1:3">
      <c r="A111" s="4">
        <v>118</v>
      </c>
      <c r="B111" s="6">
        <f>IF('Corn Replant WorkSheet Example'!$C$17="","",$A111/B$1)</f>
        <v>41120.639999999999</v>
      </c>
      <c r="C111" s="2"/>
    </row>
    <row r="112" spans="1:3">
      <c r="A112" s="4">
        <v>119</v>
      </c>
      <c r="B112" s="6">
        <f>IF('Corn Replant WorkSheet Example'!$C$17="","",$A112/B$1)</f>
        <v>41469.120000000003</v>
      </c>
      <c r="C112" s="2"/>
    </row>
    <row r="113" spans="1:3">
      <c r="A113" s="4">
        <v>120</v>
      </c>
      <c r="B113" s="6">
        <f>IF('Corn Replant WorkSheet Example'!$C$17="","",$A113/B$1)</f>
        <v>41817.600000000006</v>
      </c>
      <c r="C113" s="2"/>
    </row>
    <row r="114" spans="1:3">
      <c r="A114" s="4">
        <v>121</v>
      </c>
      <c r="B114" s="6">
        <f>IF('Corn Replant WorkSheet Example'!$C$17="","",$A114/B$1)</f>
        <v>42166.080000000002</v>
      </c>
      <c r="C114" s="2"/>
    </row>
    <row r="115" spans="1:3">
      <c r="A115" s="4">
        <v>122</v>
      </c>
      <c r="B115" s="6">
        <f>IF('Corn Replant WorkSheet Example'!$C$17="","",$A115/B$1)</f>
        <v>42514.560000000005</v>
      </c>
      <c r="C115" s="2"/>
    </row>
    <row r="116" spans="1:3">
      <c r="A116" s="4">
        <v>123</v>
      </c>
      <c r="B116" s="6">
        <f>IF('Corn Replant WorkSheet Example'!$C$17="","",$A116/B$1)</f>
        <v>42863.040000000001</v>
      </c>
      <c r="C116" s="2"/>
    </row>
    <row r="117" spans="1:3">
      <c r="A117" s="4">
        <v>124</v>
      </c>
      <c r="B117" s="6">
        <f>IF('Corn Replant WorkSheet Example'!$C$17="","",$A117/B$1)</f>
        <v>43211.520000000004</v>
      </c>
      <c r="C117" s="2"/>
    </row>
    <row r="118" spans="1:3">
      <c r="A118" s="4">
        <v>125</v>
      </c>
      <c r="B118" s="6">
        <f>IF('Corn Replant WorkSheet Example'!$C$17="","",$A118/B$1)</f>
        <v>43560</v>
      </c>
      <c r="C118" s="2"/>
    </row>
    <row r="119" spans="1:3">
      <c r="A119" s="4">
        <v>126</v>
      </c>
      <c r="B119" s="6">
        <f>IF('Corn Replant WorkSheet Example'!$C$17="","",$A119/B$1)</f>
        <v>43908.480000000003</v>
      </c>
      <c r="C119" s="2"/>
    </row>
    <row r="120" spans="1:3">
      <c r="A120" s="4">
        <v>127</v>
      </c>
      <c r="B120" s="6">
        <f>IF('Corn Replant WorkSheet Example'!$C$17="","",$A120/B$1)</f>
        <v>44256.960000000006</v>
      </c>
      <c r="C120" s="2"/>
    </row>
    <row r="121" spans="1:3">
      <c r="A121" s="4">
        <v>128</v>
      </c>
      <c r="B121" s="6">
        <f>IF('Corn Replant WorkSheet Example'!$C$17="","",$A121/B$1)</f>
        <v>44605.440000000002</v>
      </c>
      <c r="C121" s="2"/>
    </row>
    <row r="122" spans="1:3">
      <c r="A122" s="4">
        <v>129</v>
      </c>
      <c r="B122" s="6">
        <f>IF('Corn Replant WorkSheet Example'!$C$17="","",$A122/B$1)</f>
        <v>44953.920000000006</v>
      </c>
      <c r="C122" s="2"/>
    </row>
    <row r="123" spans="1:3">
      <c r="A123" s="4">
        <v>130</v>
      </c>
      <c r="B123" s="6">
        <f>IF('Corn Replant WorkSheet Example'!$C$17="","",$A123/B$1)</f>
        <v>45302.400000000001</v>
      </c>
      <c r="C123" s="2"/>
    </row>
    <row r="124" spans="1:3">
      <c r="A124" s="4">
        <v>131</v>
      </c>
      <c r="B124" s="6">
        <f>IF('Corn Replant WorkSheet Example'!$C$17="","",$A124/B$1)</f>
        <v>45650.880000000005</v>
      </c>
      <c r="C124" s="2"/>
    </row>
    <row r="125" spans="1:3">
      <c r="A125" s="4">
        <v>132</v>
      </c>
      <c r="B125" s="6">
        <f>IF('Corn Replant WorkSheet Example'!$C$17="","",$A125/B$1)</f>
        <v>45999.360000000001</v>
      </c>
      <c r="C125" s="2"/>
    </row>
    <row r="126" spans="1:3">
      <c r="A126" s="4">
        <v>133</v>
      </c>
      <c r="B126" s="6">
        <f>IF('Corn Replant WorkSheet Example'!$C$17="","",$A126/B$1)</f>
        <v>46347.840000000004</v>
      </c>
      <c r="C126" s="2"/>
    </row>
    <row r="127" spans="1:3">
      <c r="A127" s="4">
        <v>134</v>
      </c>
      <c r="B127" s="6">
        <f>IF('Corn Replant WorkSheet Example'!$C$17="","",$A127/B$1)</f>
        <v>46696.320000000007</v>
      </c>
      <c r="C127" s="2"/>
    </row>
    <row r="128" spans="1:3">
      <c r="A128" s="4">
        <v>135</v>
      </c>
      <c r="B128" s="6">
        <f>IF('Corn Replant WorkSheet Example'!$C$17="","",$A128/B$1)</f>
        <v>47044.800000000003</v>
      </c>
      <c r="C128" s="2"/>
    </row>
    <row r="129" spans="1:3">
      <c r="A129" s="4">
        <v>136</v>
      </c>
      <c r="B129" s="6">
        <f>IF('Corn Replant WorkSheet Example'!$C$17="","",$A129/B$1)</f>
        <v>47393.280000000006</v>
      </c>
      <c r="C129" s="2"/>
    </row>
    <row r="130" spans="1:3">
      <c r="A130" s="4">
        <v>137</v>
      </c>
      <c r="B130" s="6">
        <f>IF('Corn Replant WorkSheet Example'!$C$17="","",$A130/B$1)</f>
        <v>47741.760000000002</v>
      </c>
      <c r="C130" s="2"/>
    </row>
    <row r="131" spans="1:3">
      <c r="A131" s="4">
        <v>138</v>
      </c>
      <c r="B131" s="6">
        <f>IF('Corn Replant WorkSheet Example'!$C$17="","",$A131/B$1)</f>
        <v>48090.240000000005</v>
      </c>
      <c r="C131" s="2"/>
    </row>
    <row r="132" spans="1:3">
      <c r="A132" s="4">
        <v>139</v>
      </c>
      <c r="B132" s="6">
        <f>IF('Corn Replant WorkSheet Example'!$C$17="","",$A132/B$1)</f>
        <v>48438.720000000001</v>
      </c>
      <c r="C132" s="2"/>
    </row>
    <row r="133" spans="1:3">
      <c r="A133" s="4">
        <v>140</v>
      </c>
      <c r="B133" s="6">
        <f>IF('Corn Replant WorkSheet Example'!$C$17="","",$A133/B$1)</f>
        <v>48787.200000000004</v>
      </c>
      <c r="C133" s="2"/>
    </row>
    <row r="134" spans="1:3">
      <c r="A134" s="4">
        <v>141</v>
      </c>
      <c r="B134" s="6">
        <f>IF('Corn Replant WorkSheet Example'!$C$17="","",$A134/B$1)</f>
        <v>49135.68</v>
      </c>
      <c r="C134" s="2"/>
    </row>
    <row r="135" spans="1:3">
      <c r="A135" s="4">
        <v>142</v>
      </c>
      <c r="B135" s="6">
        <f>IF('Corn Replant WorkSheet Example'!$C$17="","",$A135/B$1)</f>
        <v>49484.160000000003</v>
      </c>
      <c r="C135" s="2"/>
    </row>
    <row r="136" spans="1:3">
      <c r="A136" s="4">
        <v>143</v>
      </c>
      <c r="B136" s="6">
        <f>IF('Corn Replant WorkSheet Example'!$C$17="","",$A136/B$1)</f>
        <v>49832.640000000007</v>
      </c>
      <c r="C136" s="2"/>
    </row>
    <row r="137" spans="1:3">
      <c r="A137" s="4">
        <v>144</v>
      </c>
      <c r="B137" s="6">
        <f>IF('Corn Replant WorkSheet Example'!$C$17="","",$A137/B$1)</f>
        <v>50181.120000000003</v>
      </c>
      <c r="C137" s="2"/>
    </row>
    <row r="138" spans="1:3">
      <c r="A138" s="4">
        <v>145</v>
      </c>
      <c r="B138" s="6">
        <f>IF('Corn Replant WorkSheet Example'!$C$17="","",$A138/B$1)</f>
        <v>50529.600000000006</v>
      </c>
    </row>
    <row r="139" spans="1:3">
      <c r="A139" s="4">
        <v>146</v>
      </c>
      <c r="B139" s="6">
        <f>IF('Corn Replant WorkSheet Example'!$C$17="","",$A139/B$1)</f>
        <v>50878.080000000002</v>
      </c>
    </row>
    <row r="140" spans="1:3">
      <c r="A140" s="4">
        <v>147</v>
      </c>
      <c r="B140" s="6">
        <f>IF('Corn Replant WorkSheet Example'!$C$17="","",$A140/B$1)</f>
        <v>51226.560000000005</v>
      </c>
    </row>
    <row r="141" spans="1:3">
      <c r="A141" s="4">
        <v>148</v>
      </c>
      <c r="B141" s="6">
        <f>IF('Corn Replant WorkSheet Example'!$C$17="","",$A141/B$1)</f>
        <v>51575.040000000001</v>
      </c>
    </row>
    <row r="142" spans="1:3">
      <c r="A142" s="4">
        <v>149</v>
      </c>
      <c r="B142" s="6">
        <f>IF('Corn Replant WorkSheet Example'!$C$17="","",$A142/B$1)</f>
        <v>51923.520000000004</v>
      </c>
    </row>
    <row r="143" spans="1:3">
      <c r="A143" s="4">
        <v>150</v>
      </c>
      <c r="B143" s="6">
        <f>IF('Corn Replant WorkSheet Example'!$C$17="","",$A143/B$1)</f>
        <v>52272.000000000007</v>
      </c>
    </row>
    <row r="144" spans="1:3">
      <c r="A144" s="4">
        <v>151</v>
      </c>
      <c r="B144" s="6">
        <f>IF('Corn Replant WorkSheet Example'!$C$17="","",$A144/B$1)</f>
        <v>52620.480000000003</v>
      </c>
    </row>
    <row r="145" spans="1:2">
      <c r="A145" s="4">
        <v>152</v>
      </c>
      <c r="B145" s="6">
        <f>IF('Corn Replant WorkSheet Example'!$C$17="","",$A145/B$1)</f>
        <v>52968.960000000006</v>
      </c>
    </row>
    <row r="146" spans="1:2">
      <c r="A146" s="4">
        <v>153</v>
      </c>
      <c r="B146" s="6">
        <f>IF('Corn Replant WorkSheet Example'!$C$17="","",$A146/B$1)</f>
        <v>53317.440000000002</v>
      </c>
    </row>
    <row r="147" spans="1:2">
      <c r="A147" s="4">
        <v>154</v>
      </c>
      <c r="B147" s="6">
        <f>IF('Corn Replant WorkSheet Example'!$C$17="","",$A147/B$1)</f>
        <v>53665.920000000006</v>
      </c>
    </row>
    <row r="148" spans="1:2">
      <c r="A148" s="4">
        <v>155</v>
      </c>
      <c r="B148" s="6">
        <f>IF('Corn Replant WorkSheet Example'!$C$17="","",$A148/B$1)</f>
        <v>54014.400000000001</v>
      </c>
    </row>
    <row r="149" spans="1:2">
      <c r="A149" s="4">
        <v>156</v>
      </c>
      <c r="B149" s="6">
        <f>IF('Corn Replant WorkSheet Example'!$C$17="","",$A149/B$1)</f>
        <v>54362.880000000005</v>
      </c>
    </row>
    <row r="150" spans="1:2">
      <c r="A150" s="4">
        <v>157</v>
      </c>
      <c r="B150" s="6">
        <f>IF('Corn Replant WorkSheet Example'!$C$17="","",$A150/B$1)</f>
        <v>54711.360000000001</v>
      </c>
    </row>
    <row r="151" spans="1:2">
      <c r="A151" s="4">
        <v>158</v>
      </c>
      <c r="B151" s="6">
        <f>IF('Corn Replant WorkSheet Example'!$C$17="","",$A151/B$1)</f>
        <v>55059.840000000004</v>
      </c>
    </row>
    <row r="152" spans="1:2">
      <c r="A152" s="4">
        <v>159</v>
      </c>
      <c r="B152" s="6">
        <f>IF('Corn Replant WorkSheet Example'!$C$17="","",$A152/B$1)</f>
        <v>55408.320000000007</v>
      </c>
    </row>
    <row r="153" spans="1:2">
      <c r="A153" s="4">
        <v>160</v>
      </c>
      <c r="B153" s="6">
        <f>IF('Corn Replant WorkSheet Example'!$C$17="","",$A153/B$1)</f>
        <v>55756.800000000003</v>
      </c>
    </row>
    <row r="154" spans="1:2">
      <c r="A154" s="4">
        <v>161</v>
      </c>
      <c r="B154" s="6">
        <f>IF('Corn Replant WorkSheet Example'!$C$17="","",$A154/B$1)</f>
        <v>56105.280000000006</v>
      </c>
    </row>
    <row r="155" spans="1:2">
      <c r="A155" s="4">
        <v>162</v>
      </c>
      <c r="B155" s="6">
        <f>IF('Corn Replant WorkSheet Example'!$C$17="","",$A155/B$1)</f>
        <v>56453.760000000002</v>
      </c>
    </row>
    <row r="156" spans="1:2">
      <c r="A156" s="4">
        <v>163</v>
      </c>
      <c r="B156" s="6">
        <f>IF('Corn Replant WorkSheet Example'!$C$17="","",$A156/B$1)</f>
        <v>56802.240000000005</v>
      </c>
    </row>
    <row r="157" spans="1:2">
      <c r="A157" s="4">
        <v>164</v>
      </c>
      <c r="B157" s="6">
        <f>IF('Corn Replant WorkSheet Example'!$C$17="","",$A157/B$1)</f>
        <v>57150.720000000001</v>
      </c>
    </row>
    <row r="158" spans="1:2">
      <c r="A158" s="4">
        <v>165</v>
      </c>
      <c r="B158" s="6">
        <f>IF('Corn Replant WorkSheet Example'!$C$17="","",$A158/B$1)</f>
        <v>57499.200000000004</v>
      </c>
    </row>
    <row r="159" spans="1:2">
      <c r="A159" s="4">
        <v>166</v>
      </c>
      <c r="B159" s="6">
        <f>IF('Corn Replant WorkSheet Example'!$C$17="","",$A159/B$1)</f>
        <v>57847.680000000008</v>
      </c>
    </row>
    <row r="160" spans="1:2">
      <c r="A160" s="4">
        <v>167</v>
      </c>
      <c r="B160" s="6">
        <f>IF('Corn Replant WorkSheet Example'!$C$17="","",$A160/B$1)</f>
        <v>58196.160000000003</v>
      </c>
    </row>
    <row r="161" spans="1:2">
      <c r="A161" s="4">
        <v>168</v>
      </c>
      <c r="B161" s="6">
        <f>IF('Corn Replant WorkSheet Example'!$C$17="","",$A161/B$1)</f>
        <v>58544.640000000007</v>
      </c>
    </row>
    <row r="162" spans="1:2">
      <c r="A162" s="4">
        <v>169</v>
      </c>
      <c r="B162" s="6">
        <f>IF('Corn Replant WorkSheet Example'!$C$17="","",$A162/B$1)</f>
        <v>58893.120000000003</v>
      </c>
    </row>
    <row r="163" spans="1:2">
      <c r="A163" s="4">
        <v>170</v>
      </c>
      <c r="B163" s="6">
        <f>IF('Corn Replant WorkSheet Example'!$C$17="","",$A163/B$1)</f>
        <v>59241.600000000006</v>
      </c>
    </row>
    <row r="164" spans="1:2">
      <c r="A164" s="4">
        <v>171</v>
      </c>
      <c r="B164" s="6">
        <f>IF('Corn Replant WorkSheet Example'!$C$17="","",$A164/B$1)</f>
        <v>59590.080000000002</v>
      </c>
    </row>
    <row r="165" spans="1:2">
      <c r="A165" s="4">
        <v>172</v>
      </c>
      <c r="B165" s="6">
        <f>IF('Corn Replant WorkSheet Example'!$C$17="","",$A165/B$1)</f>
        <v>59938.560000000005</v>
      </c>
    </row>
    <row r="166" spans="1:2">
      <c r="A166" s="4">
        <v>173</v>
      </c>
      <c r="B166" s="6">
        <f>IF('Corn Replant WorkSheet Example'!$C$17="","",$A166/B$1)</f>
        <v>60287.040000000001</v>
      </c>
    </row>
    <row r="167" spans="1:2">
      <c r="A167" s="4">
        <v>174</v>
      </c>
      <c r="B167" s="6">
        <f>IF('Corn Replant WorkSheet Example'!$C$17="","",$A167/B$1)</f>
        <v>60635.520000000004</v>
      </c>
    </row>
    <row r="168" spans="1:2">
      <c r="A168" s="4">
        <v>175</v>
      </c>
      <c r="B168" s="6">
        <f>IF('Corn Replant WorkSheet Example'!$C$17="","",$A168/B$1)</f>
        <v>60984.000000000007</v>
      </c>
    </row>
    <row r="169" spans="1:2">
      <c r="A169" s="4">
        <v>176</v>
      </c>
      <c r="B169" s="6">
        <f>IF('Corn Replant WorkSheet Example'!$C$17="","",$A169/B$1)</f>
        <v>61332.480000000003</v>
      </c>
    </row>
    <row r="170" spans="1:2">
      <c r="A170" s="4">
        <v>177</v>
      </c>
      <c r="B170" s="6">
        <f>IF('Corn Replant WorkSheet Example'!$C$17="","",$A170/B$1)</f>
        <v>61680.960000000006</v>
      </c>
    </row>
    <row r="171" spans="1:2">
      <c r="A171" s="4">
        <v>178</v>
      </c>
      <c r="B171" s="6">
        <f>IF('Corn Replant WorkSheet Example'!$C$17="","",$A171/B$1)</f>
        <v>62029.440000000002</v>
      </c>
    </row>
    <row r="172" spans="1:2">
      <c r="A172" s="4">
        <v>179</v>
      </c>
      <c r="B172" s="6">
        <f>IF('Corn Replant WorkSheet Example'!$C$17="","",$A172/B$1)</f>
        <v>62377.920000000006</v>
      </c>
    </row>
    <row r="173" spans="1:2">
      <c r="A173" s="4">
        <v>180</v>
      </c>
      <c r="B173" s="6">
        <f>IF('Corn Replant WorkSheet Example'!$C$17="","",$A173/B$1)</f>
        <v>62726.400000000001</v>
      </c>
    </row>
    <row r="174" spans="1:2">
      <c r="A174" s="4">
        <v>181</v>
      </c>
      <c r="B174" s="6">
        <f>IF('Corn Replant WorkSheet Example'!$C$17="","",$A174/B$1)</f>
        <v>63074.880000000005</v>
      </c>
    </row>
    <row r="175" spans="1:2">
      <c r="A175" s="4">
        <v>182</v>
      </c>
      <c r="B175" s="6">
        <f>IF('Corn Replant WorkSheet Example'!$C$17="","",$A175/B$1)</f>
        <v>63423.360000000008</v>
      </c>
    </row>
    <row r="176" spans="1:2">
      <c r="A176" s="4">
        <v>183</v>
      </c>
      <c r="B176" s="6">
        <f>IF('Corn Replant WorkSheet Example'!$C$17="","",$A176/B$1)</f>
        <v>63771.840000000004</v>
      </c>
    </row>
    <row r="177" spans="1:2">
      <c r="A177" s="4">
        <v>184</v>
      </c>
      <c r="B177" s="6">
        <f>IF('Corn Replant WorkSheet Example'!$C$17="","",$A177/B$1)</f>
        <v>64120.320000000007</v>
      </c>
    </row>
    <row r="178" spans="1:2">
      <c r="A178" s="4">
        <v>185</v>
      </c>
      <c r="B178" s="6">
        <f>IF('Corn Replant WorkSheet Example'!$C$17="","",$A178/B$1)</f>
        <v>64468.800000000003</v>
      </c>
    </row>
    <row r="179" spans="1:2">
      <c r="A179" s="4">
        <v>186</v>
      </c>
      <c r="B179" s="6">
        <f>IF('Corn Replant WorkSheet Example'!$C$17="","",$A179/B$1)</f>
        <v>64817.280000000006</v>
      </c>
    </row>
    <row r="180" spans="1:2">
      <c r="A180" s="4">
        <v>187</v>
      </c>
      <c r="B180" s="6">
        <f>IF('Corn Replant WorkSheet Example'!$C$17="","",$A180/B$1)</f>
        <v>65165.760000000002</v>
      </c>
    </row>
    <row r="181" spans="1:2">
      <c r="A181" s="4">
        <v>188</v>
      </c>
      <c r="B181" s="6">
        <f>IF('Corn Replant WorkSheet Example'!$C$17="","",$A181/B$1)</f>
        <v>65514.240000000005</v>
      </c>
    </row>
    <row r="182" spans="1:2">
      <c r="A182" s="4">
        <v>189</v>
      </c>
      <c r="B182" s="6">
        <f>IF('Corn Replant WorkSheet Example'!$C$17="","",$A182/B$1)</f>
        <v>65862.720000000001</v>
      </c>
    </row>
    <row r="183" spans="1:2">
      <c r="A183" s="4">
        <v>190</v>
      </c>
      <c r="B183" s="6">
        <f>IF('Corn Replant WorkSheet Example'!$C$17="","",$A183/B$1)</f>
        <v>66211.200000000012</v>
      </c>
    </row>
    <row r="184" spans="1:2">
      <c r="A184" s="4">
        <v>191</v>
      </c>
      <c r="B184" s="6">
        <f>IF('Corn Replant WorkSheet Example'!$C$17="","",$A184/B$1)</f>
        <v>66559.680000000008</v>
      </c>
    </row>
    <row r="185" spans="1:2">
      <c r="A185" s="4">
        <v>192</v>
      </c>
      <c r="B185" s="6">
        <f>IF('Corn Replant WorkSheet Example'!$C$17="","",$A185/B$1)</f>
        <v>66908.160000000003</v>
      </c>
    </row>
    <row r="186" spans="1:2">
      <c r="A186" s="4">
        <v>193</v>
      </c>
      <c r="B186" s="6">
        <f>IF('Corn Replant WorkSheet Example'!$C$17="","",$A186/B$1)</f>
        <v>67256.639999999999</v>
      </c>
    </row>
    <row r="187" spans="1:2">
      <c r="A187" s="4">
        <v>194</v>
      </c>
      <c r="B187" s="6">
        <f>IF('Corn Replant WorkSheet Example'!$C$17="","",$A187/B$1)</f>
        <v>67605.12000000001</v>
      </c>
    </row>
    <row r="188" spans="1:2">
      <c r="A188" s="4">
        <v>195</v>
      </c>
      <c r="B188" s="6">
        <f>IF('Corn Replant WorkSheet Example'!$C$17="","",$A188/B$1)</f>
        <v>67953.600000000006</v>
      </c>
    </row>
    <row r="189" spans="1:2">
      <c r="A189" s="4">
        <v>196</v>
      </c>
      <c r="B189" s="6">
        <f>IF('Corn Replant WorkSheet Example'!$C$17="","",$A189/B$1)</f>
        <v>68302.080000000002</v>
      </c>
    </row>
    <row r="190" spans="1:2">
      <c r="A190" s="4">
        <v>197</v>
      </c>
      <c r="B190" s="6">
        <f>IF('Corn Replant WorkSheet Example'!$C$17="","",$A190/B$1)</f>
        <v>68650.560000000012</v>
      </c>
    </row>
    <row r="191" spans="1:2">
      <c r="A191" s="4">
        <v>198</v>
      </c>
      <c r="B191" s="6">
        <f>IF('Corn Replant WorkSheet Example'!$C$17="","",$A191/B$1)</f>
        <v>68999.040000000008</v>
      </c>
    </row>
    <row r="192" spans="1:2">
      <c r="A192" s="4">
        <v>199</v>
      </c>
      <c r="B192" s="6">
        <f>IF('Corn Replant WorkSheet Example'!$C$17="","",$A192/B$1)</f>
        <v>69347.520000000004</v>
      </c>
    </row>
    <row r="193" spans="1:2">
      <c r="A193" s="4">
        <v>200</v>
      </c>
      <c r="B193" s="6">
        <f>IF('Corn Replant WorkSheet Example'!$C$17="","",$A193/B$1)</f>
        <v>69696</v>
      </c>
    </row>
    <row r="194" spans="1:2">
      <c r="A194" s="4">
        <v>201</v>
      </c>
      <c r="B194" s="6">
        <f>IF('Corn Replant WorkSheet Example'!$C$17="","",$A194/B$1)</f>
        <v>70044.48000000001</v>
      </c>
    </row>
    <row r="195" spans="1:2">
      <c r="A195" s="4">
        <v>202</v>
      </c>
      <c r="B195" s="6">
        <f>IF('Corn Replant WorkSheet Example'!$C$17="","",$A195/B$1)</f>
        <v>70392.960000000006</v>
      </c>
    </row>
    <row r="196" spans="1:2">
      <c r="A196" s="4">
        <v>203</v>
      </c>
      <c r="B196" s="6">
        <f>IF('Corn Replant WorkSheet Example'!$C$17="","",$A196/B$1)</f>
        <v>70741.440000000002</v>
      </c>
    </row>
    <row r="197" spans="1:2">
      <c r="A197" s="4">
        <v>204</v>
      </c>
      <c r="B197" s="6">
        <f>IF('Corn Replant WorkSheet Example'!$C$17="","",$A197/B$1)</f>
        <v>71089.919999999998</v>
      </c>
    </row>
    <row r="198" spans="1:2">
      <c r="A198" s="4">
        <v>205</v>
      </c>
      <c r="B198" s="6">
        <f>IF('Corn Replant WorkSheet Example'!$C$17="","",$A198/B$1)</f>
        <v>71438.400000000009</v>
      </c>
    </row>
    <row r="199" spans="1:2">
      <c r="A199" s="4">
        <v>206</v>
      </c>
      <c r="B199" s="6">
        <f>IF('Corn Replant WorkSheet Example'!$C$17="","",$A199/B$1)</f>
        <v>71786.880000000005</v>
      </c>
    </row>
    <row r="200" spans="1:2">
      <c r="A200" s="4">
        <v>207</v>
      </c>
      <c r="B200" s="6">
        <f>IF('Corn Replant WorkSheet Example'!$C$17="","",$A200/B$1)</f>
        <v>72135.360000000001</v>
      </c>
    </row>
    <row r="201" spans="1:2">
      <c r="A201" s="4">
        <v>208</v>
      </c>
      <c r="B201" s="6">
        <f>IF('Corn Replant WorkSheet Example'!$C$17="","",$A201/B$1)</f>
        <v>72483.840000000011</v>
      </c>
    </row>
    <row r="202" spans="1:2">
      <c r="A202" s="4">
        <v>209</v>
      </c>
      <c r="B202" s="6">
        <f>IF('Corn Replant WorkSheet Example'!$C$17="","",$A202/B$1)</f>
        <v>72832.320000000007</v>
      </c>
    </row>
    <row r="203" spans="1:2">
      <c r="A203" s="4">
        <v>210</v>
      </c>
      <c r="B203" s="6">
        <f>IF('Corn Replant WorkSheet Example'!$C$17="","",$A203/B$1)</f>
        <v>73180.800000000003</v>
      </c>
    </row>
    <row r="204" spans="1:2">
      <c r="A204" s="4">
        <v>211</v>
      </c>
      <c r="B204" s="6">
        <f>IF('Corn Replant WorkSheet Example'!$C$17="","",$A204/B$1)</f>
        <v>73529.279999999999</v>
      </c>
    </row>
    <row r="205" spans="1:2">
      <c r="A205" s="4">
        <v>212</v>
      </c>
      <c r="B205" s="6">
        <f>IF('Corn Replant WorkSheet Example'!$C$17="","",$A205/B$1)</f>
        <v>73877.760000000009</v>
      </c>
    </row>
    <row r="206" spans="1:2">
      <c r="A206" s="4">
        <v>213</v>
      </c>
      <c r="B206" s="6">
        <f>IF('Corn Replant WorkSheet Example'!$C$17="","",$A206/B$1)</f>
        <v>74226.240000000005</v>
      </c>
    </row>
    <row r="207" spans="1:2">
      <c r="A207" s="4">
        <v>214</v>
      </c>
      <c r="B207" s="6">
        <f>IF('Corn Replant WorkSheet Example'!$C$17="","",$A207/B$1)</f>
        <v>74574.720000000001</v>
      </c>
    </row>
    <row r="208" spans="1:2">
      <c r="A208" s="4">
        <v>215</v>
      </c>
      <c r="B208" s="6">
        <f>IF('Corn Replant WorkSheet Example'!$C$17="","",$A208/B$1)</f>
        <v>74923.200000000012</v>
      </c>
    </row>
    <row r="209" spans="1:2">
      <c r="A209" s="4">
        <v>216</v>
      </c>
      <c r="B209" s="6">
        <f>IF('Corn Replant WorkSheet Example'!$C$17="","",$A209/B$1)</f>
        <v>75271.680000000008</v>
      </c>
    </row>
    <row r="210" spans="1:2">
      <c r="A210" s="4">
        <v>217</v>
      </c>
      <c r="B210" s="6">
        <f>IF('Corn Replant WorkSheet Example'!$C$17="","",$A210/B$1)</f>
        <v>75620.160000000003</v>
      </c>
    </row>
    <row r="211" spans="1:2">
      <c r="A211" s="4">
        <v>218</v>
      </c>
      <c r="B211" s="6">
        <f>IF('Corn Replant WorkSheet Example'!$C$17="","",$A211/B$1)</f>
        <v>75968.639999999999</v>
      </c>
    </row>
    <row r="212" spans="1:2">
      <c r="A212" s="4">
        <v>219</v>
      </c>
      <c r="B212" s="6">
        <f>IF('Corn Replant WorkSheet Example'!$C$17="","",$A212/B$1)</f>
        <v>76317.12000000001</v>
      </c>
    </row>
    <row r="213" spans="1:2">
      <c r="A213" s="4">
        <v>220</v>
      </c>
      <c r="B213" s="6">
        <f>IF('Corn Replant WorkSheet Example'!$C$17="","",$A213/B$1)</f>
        <v>76665.600000000006</v>
      </c>
    </row>
    <row r="214" spans="1:2">
      <c r="A214" s="4">
        <v>221</v>
      </c>
      <c r="B214" s="6">
        <f>IF('Corn Replant WorkSheet Example'!$C$17="","",$A214/B$1)</f>
        <v>77014.080000000002</v>
      </c>
    </row>
    <row r="215" spans="1:2">
      <c r="A215" s="4">
        <v>222</v>
      </c>
      <c r="B215" s="6">
        <f>IF('Corn Replant WorkSheet Example'!$C$17="","",$A215/B$1)</f>
        <v>77362.560000000012</v>
      </c>
    </row>
    <row r="216" spans="1:2">
      <c r="A216" s="4">
        <v>223</v>
      </c>
      <c r="B216" s="6">
        <f>IF('Corn Replant WorkSheet Example'!$C$17="","",$A216/B$1)</f>
        <v>77711.040000000008</v>
      </c>
    </row>
    <row r="217" spans="1:2">
      <c r="A217" s="4">
        <v>224</v>
      </c>
      <c r="B217" s="6">
        <f>IF('Corn Replant WorkSheet Example'!$C$17="","",$A217/B$1)</f>
        <v>78059.520000000004</v>
      </c>
    </row>
    <row r="218" spans="1:2">
      <c r="A218" s="4">
        <v>225</v>
      </c>
      <c r="B218" s="6">
        <f>IF('Corn Replant WorkSheet Example'!$C$17="","",$A218/B$1)</f>
        <v>78408</v>
      </c>
    </row>
    <row r="219" spans="1:2">
      <c r="A219" s="4">
        <v>226</v>
      </c>
      <c r="B219" s="6">
        <f>IF('Corn Replant WorkSheet Example'!$C$17="","",$A219/B$1)</f>
        <v>78756.48000000001</v>
      </c>
    </row>
    <row r="220" spans="1:2">
      <c r="A220" s="4">
        <v>227</v>
      </c>
      <c r="B220" s="6">
        <f>IF('Corn Replant WorkSheet Example'!$C$17="","",$A220/B$1)</f>
        <v>79104.960000000006</v>
      </c>
    </row>
    <row r="221" spans="1:2">
      <c r="A221" s="4">
        <v>228</v>
      </c>
      <c r="B221" s="6">
        <f>IF('Corn Replant WorkSheet Example'!$C$17="","",$A221/B$1)</f>
        <v>79453.440000000002</v>
      </c>
    </row>
    <row r="222" spans="1:2">
      <c r="A222" s="4">
        <v>229</v>
      </c>
      <c r="B222" s="6">
        <f>IF('Corn Replant WorkSheet Example'!$C$17="","",$A222/B$1)</f>
        <v>79801.920000000013</v>
      </c>
    </row>
    <row r="223" spans="1:2">
      <c r="A223" s="4">
        <v>230</v>
      </c>
      <c r="B223" s="6">
        <f>IF('Corn Replant WorkSheet Example'!$C$17="","",$A223/B$1)</f>
        <v>80150.400000000009</v>
      </c>
    </row>
    <row r="224" spans="1:2">
      <c r="A224" s="4">
        <v>231</v>
      </c>
      <c r="B224" s="6">
        <f>IF('Corn Replant WorkSheet Example'!$C$17="","",$A224/B$1)</f>
        <v>80498.880000000005</v>
      </c>
    </row>
    <row r="225" spans="1:2">
      <c r="A225" s="4">
        <v>232</v>
      </c>
      <c r="B225" s="6">
        <f>IF('Corn Replant WorkSheet Example'!$C$17="","",$A225/B$1)</f>
        <v>80847.360000000001</v>
      </c>
    </row>
    <row r="226" spans="1:2">
      <c r="A226" s="4">
        <v>233</v>
      </c>
      <c r="B226" s="6">
        <f>IF('Corn Replant WorkSheet Example'!$C$17="","",$A226/B$1)</f>
        <v>81195.840000000011</v>
      </c>
    </row>
    <row r="227" spans="1:2">
      <c r="A227" s="4">
        <v>234</v>
      </c>
      <c r="B227" s="6">
        <f>IF('Corn Replant WorkSheet Example'!$C$17="","",$A227/B$1)</f>
        <v>81544.320000000007</v>
      </c>
    </row>
    <row r="228" spans="1:2">
      <c r="A228" s="4">
        <v>235</v>
      </c>
      <c r="B228" s="6">
        <f>IF('Corn Replant WorkSheet Example'!$C$17="","",$A228/B$1)</f>
        <v>81892.800000000003</v>
      </c>
    </row>
    <row r="229" spans="1:2">
      <c r="A229" s="4">
        <v>236</v>
      </c>
      <c r="B229" s="6">
        <f>IF('Corn Replant WorkSheet Example'!$C$17="","",$A229/B$1)</f>
        <v>82241.279999999999</v>
      </c>
    </row>
    <row r="230" spans="1:2">
      <c r="A230" s="4">
        <v>237</v>
      </c>
      <c r="B230" s="6">
        <f>IF('Corn Replant WorkSheet Example'!$C$17="","",$A230/B$1)</f>
        <v>82589.760000000009</v>
      </c>
    </row>
    <row r="231" spans="1:2">
      <c r="A231" s="4">
        <v>238</v>
      </c>
      <c r="B231" s="6">
        <f>IF('Corn Replant WorkSheet Example'!$C$17="","",$A231/B$1)</f>
        <v>82938.240000000005</v>
      </c>
    </row>
    <row r="232" spans="1:2">
      <c r="A232" s="4">
        <v>239</v>
      </c>
      <c r="B232" s="6">
        <f>IF('Corn Replant WorkSheet Example'!$C$17="","",$A232/B$1)</f>
        <v>83286.720000000001</v>
      </c>
    </row>
    <row r="233" spans="1:2">
      <c r="A233" s="4">
        <v>240</v>
      </c>
      <c r="B233" s="6">
        <f>IF('Corn Replant WorkSheet Example'!$C$17="","",$A233/B$1)</f>
        <v>83635.200000000012</v>
      </c>
    </row>
    <row r="234" spans="1:2">
      <c r="A234" s="4">
        <v>241</v>
      </c>
      <c r="B234" s="6">
        <f>IF('Corn Replant WorkSheet Example'!$C$17="","",$A234/B$1)</f>
        <v>83983.680000000008</v>
      </c>
    </row>
    <row r="235" spans="1:2">
      <c r="A235" s="4">
        <v>242</v>
      </c>
      <c r="B235" s="6">
        <f>IF('Corn Replant WorkSheet Example'!$C$17="","",$A235/B$1)</f>
        <v>84332.160000000003</v>
      </c>
    </row>
    <row r="236" spans="1:2">
      <c r="A236" s="4">
        <v>243</v>
      </c>
      <c r="B236" s="6">
        <f>IF('Corn Replant WorkSheet Example'!$C$17="","",$A236/B$1)</f>
        <v>84680.639999999999</v>
      </c>
    </row>
    <row r="237" spans="1:2">
      <c r="A237" s="4">
        <v>244</v>
      </c>
      <c r="B237" s="6">
        <f>IF('Corn Replant WorkSheet Example'!$C$17="","",$A237/B$1)</f>
        <v>85029.12000000001</v>
      </c>
    </row>
    <row r="238" spans="1:2">
      <c r="A238" s="4">
        <v>245</v>
      </c>
      <c r="B238" s="6">
        <f>IF('Corn Replant WorkSheet Example'!$C$17="","",$A238/B$1)</f>
        <v>85377.600000000006</v>
      </c>
    </row>
    <row r="239" spans="1:2">
      <c r="A239" s="4">
        <v>246</v>
      </c>
      <c r="B239" s="6">
        <f>IF('Corn Replant WorkSheet Example'!$C$17="","",$A239/B$1)</f>
        <v>85726.080000000002</v>
      </c>
    </row>
    <row r="240" spans="1:2">
      <c r="A240" s="4">
        <v>247</v>
      </c>
      <c r="B240" s="6">
        <f>IF('Corn Replant WorkSheet Example'!$C$17="","",$A240/B$1)</f>
        <v>86074.560000000012</v>
      </c>
    </row>
    <row r="241" spans="1:2">
      <c r="A241" s="4">
        <v>248</v>
      </c>
      <c r="B241" s="6">
        <f>IF('Corn Replant WorkSheet Example'!$C$17="","",$A241/B$1)</f>
        <v>86423.040000000008</v>
      </c>
    </row>
    <row r="242" spans="1:2">
      <c r="A242" s="4">
        <v>249</v>
      </c>
      <c r="B242" s="6">
        <f>IF('Corn Replant WorkSheet Example'!$C$17="","",$A242/B$1)</f>
        <v>86771.520000000004</v>
      </c>
    </row>
    <row r="243" spans="1:2">
      <c r="A243" s="4">
        <v>250</v>
      </c>
      <c r="B243" s="6">
        <f>IF('Corn Replant WorkSheet Example'!$C$17="","",$A243/B$1)</f>
        <v>87120</v>
      </c>
    </row>
    <row r="244" spans="1:2">
      <c r="A244" s="4">
        <v>251</v>
      </c>
      <c r="B244" s="6">
        <f>IF('Corn Replant WorkSheet Example'!$C$17="","",$A244/B$1)</f>
        <v>87468.48000000001</v>
      </c>
    </row>
    <row r="245" spans="1:2">
      <c r="A245" s="4">
        <v>252</v>
      </c>
      <c r="B245" s="6">
        <f>IF('Corn Replant WorkSheet Example'!$C$17="","",$A245/B$1)</f>
        <v>87816.960000000006</v>
      </c>
    </row>
    <row r="246" spans="1:2">
      <c r="A246" s="4">
        <v>253</v>
      </c>
      <c r="B246" s="6">
        <f>IF('Corn Replant WorkSheet Example'!$C$17="","",$A246/B$1)</f>
        <v>88165.440000000002</v>
      </c>
    </row>
    <row r="247" spans="1:2">
      <c r="A247" s="4">
        <v>254</v>
      </c>
      <c r="B247" s="6">
        <f>IF('Corn Replant WorkSheet Example'!$C$17="","",$A247/B$1)</f>
        <v>88513.920000000013</v>
      </c>
    </row>
    <row r="248" spans="1:2">
      <c r="A248" s="4">
        <v>255</v>
      </c>
      <c r="B248" s="6">
        <f>IF('Corn Replant WorkSheet Example'!$C$17="","",$A248/B$1)</f>
        <v>88862.400000000009</v>
      </c>
    </row>
    <row r="249" spans="1:2">
      <c r="A249" s="4">
        <v>256</v>
      </c>
      <c r="B249" s="6">
        <f>IF('Corn Replant WorkSheet Example'!$C$17="","",$A249/B$1)</f>
        <v>89210.880000000005</v>
      </c>
    </row>
    <row r="250" spans="1:2">
      <c r="A250" s="4">
        <v>257</v>
      </c>
      <c r="B250" s="6">
        <f>IF('Corn Replant WorkSheet Example'!$C$17="","",$A250/B$1)</f>
        <v>89559.360000000001</v>
      </c>
    </row>
    <row r="251" spans="1:2">
      <c r="A251" s="4">
        <v>258</v>
      </c>
      <c r="B251" s="6">
        <f>IF('Corn Replant WorkSheet Example'!$C$17="","",$A251/B$1)</f>
        <v>89907.840000000011</v>
      </c>
    </row>
    <row r="252" spans="1:2">
      <c r="A252" s="4">
        <v>259</v>
      </c>
      <c r="B252" s="6">
        <f>IF('Corn Replant WorkSheet Example'!$C$17="","",$A252/B$1)</f>
        <v>90256.320000000007</v>
      </c>
    </row>
    <row r="253" spans="1:2">
      <c r="A253" s="4">
        <v>260</v>
      </c>
      <c r="B253" s="6">
        <f>IF('Corn Replant WorkSheet Example'!$C$17="","",$A253/B$1)</f>
        <v>90604.800000000003</v>
      </c>
    </row>
    <row r="254" spans="1:2">
      <c r="A254" s="4">
        <v>261</v>
      </c>
      <c r="B254" s="6">
        <f>IF('Corn Replant WorkSheet Example'!$C$17="","",$A254/B$1)</f>
        <v>90953.280000000013</v>
      </c>
    </row>
    <row r="255" spans="1:2">
      <c r="A255" s="4">
        <v>262</v>
      </c>
      <c r="B255" s="6">
        <f>IF('Corn Replant WorkSheet Example'!$C$17="","",$A255/B$1)</f>
        <v>91301.760000000009</v>
      </c>
    </row>
    <row r="256" spans="1:2">
      <c r="A256" s="4">
        <v>263</v>
      </c>
      <c r="B256" s="6">
        <f>IF('Corn Replant WorkSheet Example'!$C$17="","",$A256/B$1)</f>
        <v>91650.240000000005</v>
      </c>
    </row>
    <row r="257" spans="1:2">
      <c r="A257" s="4">
        <v>264</v>
      </c>
      <c r="B257" s="6">
        <f>IF('Corn Replant WorkSheet Example'!$C$17="","",$A257/B$1)</f>
        <v>91998.720000000001</v>
      </c>
    </row>
    <row r="258" spans="1:2">
      <c r="A258" s="4">
        <v>265</v>
      </c>
      <c r="B258" s="6">
        <f>IF('Corn Replant WorkSheet Example'!$C$17="","",$A258/B$1)</f>
        <v>92347.200000000012</v>
      </c>
    </row>
    <row r="259" spans="1:2">
      <c r="A259" s="4">
        <v>266</v>
      </c>
      <c r="B259" s="6">
        <f>IF('Corn Replant WorkSheet Example'!$C$17="","",$A259/B$1)</f>
        <v>92695.680000000008</v>
      </c>
    </row>
    <row r="260" spans="1:2">
      <c r="A260" s="4">
        <v>267</v>
      </c>
      <c r="B260" s="6">
        <f>IF('Corn Replant WorkSheet Example'!$C$17="","",$A260/B$1)</f>
        <v>93044.160000000003</v>
      </c>
    </row>
    <row r="261" spans="1:2">
      <c r="A261" s="4">
        <v>268</v>
      </c>
      <c r="B261" s="6">
        <f>IF('Corn Replant WorkSheet Example'!$C$17="","",$A261/B$1)</f>
        <v>93392.640000000014</v>
      </c>
    </row>
    <row r="262" spans="1:2">
      <c r="A262" s="4">
        <v>269</v>
      </c>
      <c r="B262" s="6">
        <f>IF('Corn Replant WorkSheet Example'!$C$17="","",$A262/B$1)</f>
        <v>93741.12000000001</v>
      </c>
    </row>
    <row r="263" spans="1:2">
      <c r="A263" s="4">
        <v>270</v>
      </c>
      <c r="B263" s="6">
        <f>IF('Corn Replant WorkSheet Example'!$C$17="","",$A263/B$1)</f>
        <v>94089.600000000006</v>
      </c>
    </row>
    <row r="264" spans="1:2">
      <c r="A264" s="4">
        <v>271</v>
      </c>
      <c r="B264" s="6">
        <f>IF('Corn Replant WorkSheet Example'!$C$17="","",$A264/B$1)</f>
        <v>94438.080000000002</v>
      </c>
    </row>
    <row r="265" spans="1:2">
      <c r="A265" s="4">
        <v>272</v>
      </c>
      <c r="B265" s="6">
        <f>IF('Corn Replant WorkSheet Example'!$C$17="","",$A265/B$1)</f>
        <v>94786.560000000012</v>
      </c>
    </row>
    <row r="266" spans="1:2">
      <c r="A266" s="4">
        <v>273</v>
      </c>
      <c r="B266" s="6">
        <f>IF('Corn Replant WorkSheet Example'!$C$17="","",$A266/B$1)</f>
        <v>95135.040000000008</v>
      </c>
    </row>
    <row r="267" spans="1:2">
      <c r="A267" s="4">
        <v>274</v>
      </c>
      <c r="B267" s="6">
        <f>IF('Corn Replant WorkSheet Example'!$C$17="","",$A267/B$1)</f>
        <v>95483.520000000004</v>
      </c>
    </row>
    <row r="268" spans="1:2">
      <c r="A268" s="4">
        <v>275</v>
      </c>
      <c r="B268" s="6">
        <f>IF('Corn Replant WorkSheet Example'!$C$17="","",$A268/B$1)</f>
        <v>95832</v>
      </c>
    </row>
    <row r="269" spans="1:2">
      <c r="A269" s="4">
        <v>276</v>
      </c>
      <c r="B269" s="6">
        <f>IF('Corn Replant WorkSheet Example'!$C$17="","",$A269/B$1)</f>
        <v>96180.48000000001</v>
      </c>
    </row>
    <row r="270" spans="1:2">
      <c r="A270" s="4">
        <v>277</v>
      </c>
      <c r="B270" s="6">
        <f>IF('Corn Replant WorkSheet Example'!$C$17="","",$A270/B$1)</f>
        <v>96528.960000000006</v>
      </c>
    </row>
    <row r="271" spans="1:2">
      <c r="A271" s="4">
        <v>278</v>
      </c>
      <c r="B271" s="6">
        <f>IF('Corn Replant WorkSheet Example'!$C$17="","",$A271/B$1)</f>
        <v>96877.440000000002</v>
      </c>
    </row>
    <row r="272" spans="1:2">
      <c r="A272" s="4">
        <v>279</v>
      </c>
      <c r="B272" s="6">
        <f>IF('Corn Replant WorkSheet Example'!$C$17="","",$A272/B$1)</f>
        <v>97225.920000000013</v>
      </c>
    </row>
    <row r="273" spans="1:2">
      <c r="A273" s="4">
        <v>280</v>
      </c>
      <c r="B273" s="6">
        <f>IF('Corn Replant WorkSheet Example'!$C$17="","",$A273/B$1)</f>
        <v>97574.400000000009</v>
      </c>
    </row>
    <row r="274" spans="1:2">
      <c r="A274" s="4">
        <v>281</v>
      </c>
      <c r="B274" s="6">
        <f>IF('Corn Replant WorkSheet Example'!$C$17="","",$A274/B$1)</f>
        <v>97922.880000000005</v>
      </c>
    </row>
    <row r="275" spans="1:2">
      <c r="A275" s="4">
        <v>282</v>
      </c>
      <c r="B275" s="6">
        <f>IF('Corn Replant WorkSheet Example'!$C$17="","",$A275/B$1)</f>
        <v>98271.360000000001</v>
      </c>
    </row>
    <row r="276" spans="1:2">
      <c r="A276" s="4">
        <v>283</v>
      </c>
      <c r="B276" s="6">
        <f>IF('Corn Replant WorkSheet Example'!$C$17="","",$A276/B$1)</f>
        <v>98619.840000000011</v>
      </c>
    </row>
    <row r="277" spans="1:2">
      <c r="A277" s="4">
        <v>284</v>
      </c>
      <c r="B277" s="6">
        <f>IF('Corn Replant WorkSheet Example'!$C$17="","",$A277/B$1)</f>
        <v>98968.320000000007</v>
      </c>
    </row>
    <row r="278" spans="1:2">
      <c r="A278" s="4">
        <v>285</v>
      </c>
      <c r="B278" s="6">
        <f>IF('Corn Replant WorkSheet Example'!$C$17="","",$A278/B$1)</f>
        <v>99316.800000000003</v>
      </c>
    </row>
    <row r="279" spans="1:2">
      <c r="A279" s="4">
        <v>286</v>
      </c>
      <c r="B279" s="6">
        <f>IF('Corn Replant WorkSheet Example'!$C$17="","",$A279/B$1)</f>
        <v>99665.280000000013</v>
      </c>
    </row>
    <row r="280" spans="1:2">
      <c r="A280" s="4">
        <v>287</v>
      </c>
      <c r="B280" s="6">
        <f>IF('Corn Replant WorkSheet Example'!$C$17="","",$A280/B$1)</f>
        <v>100013.76000000001</v>
      </c>
    </row>
    <row r="281" spans="1:2">
      <c r="A281" s="4">
        <v>288</v>
      </c>
      <c r="B281" s="6">
        <f>IF('Corn Replant WorkSheet Example'!$C$17="","",$A281/B$1)</f>
        <v>100362.24000000001</v>
      </c>
    </row>
    <row r="282" spans="1:2">
      <c r="A282" s="4">
        <v>289</v>
      </c>
      <c r="B282" s="6">
        <f>IF('Corn Replant WorkSheet Example'!$C$17="","",$A282/B$1)</f>
        <v>100710.72</v>
      </c>
    </row>
    <row r="283" spans="1:2">
      <c r="A283" s="4">
        <v>290</v>
      </c>
      <c r="B283" s="6">
        <f>IF('Corn Replant WorkSheet Example'!$C$17="","",$A283/B$1)</f>
        <v>101059.20000000001</v>
      </c>
    </row>
    <row r="284" spans="1:2">
      <c r="A284" s="4">
        <v>291</v>
      </c>
      <c r="B284" s="6">
        <f>IF('Corn Replant WorkSheet Example'!$C$17="","",$A284/B$1)</f>
        <v>101407.68000000001</v>
      </c>
    </row>
    <row r="285" spans="1:2">
      <c r="A285" s="4">
        <v>292</v>
      </c>
      <c r="B285" s="6">
        <f>IF('Corn Replant WorkSheet Example'!$C$17="","",$A285/B$1)</f>
        <v>101756.16</v>
      </c>
    </row>
    <row r="286" spans="1:2">
      <c r="A286" s="4">
        <v>293</v>
      </c>
      <c r="B286" s="6">
        <f>IF('Corn Replant WorkSheet Example'!$C$17="","",$A286/B$1)</f>
        <v>102104.64000000001</v>
      </c>
    </row>
    <row r="287" spans="1:2">
      <c r="A287" s="4">
        <v>294</v>
      </c>
      <c r="B287" s="6">
        <f>IF('Corn Replant WorkSheet Example'!$C$17="","",$A287/B$1)</f>
        <v>102453.12000000001</v>
      </c>
    </row>
    <row r="288" spans="1:2">
      <c r="A288" s="4">
        <v>295</v>
      </c>
      <c r="B288" s="6">
        <f>IF('Corn Replant WorkSheet Example'!$C$17="","",$A288/B$1)</f>
        <v>102801.60000000001</v>
      </c>
    </row>
    <row r="289" spans="1:2">
      <c r="A289" s="4">
        <v>296</v>
      </c>
      <c r="B289" s="6">
        <f>IF('Corn Replant WorkSheet Example'!$C$17="","",$A289/B$1)</f>
        <v>103150.08</v>
      </c>
    </row>
    <row r="290" spans="1:2">
      <c r="A290" s="4">
        <v>297</v>
      </c>
      <c r="B290" s="6">
        <f>IF('Corn Replant WorkSheet Example'!$C$17="","",$A290/B$1)</f>
        <v>103498.56000000001</v>
      </c>
    </row>
    <row r="291" spans="1:2">
      <c r="A291" s="4">
        <v>298</v>
      </c>
      <c r="B291" s="6">
        <f>IF('Corn Replant WorkSheet Example'!$C$17="","",$A291/B$1)</f>
        <v>103847.04000000001</v>
      </c>
    </row>
    <row r="292" spans="1:2">
      <c r="A292" s="4">
        <v>299</v>
      </c>
      <c r="B292" s="6">
        <f>IF('Corn Replant WorkSheet Example'!$C$17="","",$A292/B$1)</f>
        <v>104195.52</v>
      </c>
    </row>
    <row r="293" spans="1:2">
      <c r="A293" s="4">
        <v>300</v>
      </c>
      <c r="B293" s="6">
        <f>IF('Corn Replant WorkSheet Example'!$C$17="","",$A293/B$1)</f>
        <v>104544.00000000001</v>
      </c>
    </row>
    <row r="294" spans="1:2">
      <c r="A294" s="4">
        <v>301</v>
      </c>
      <c r="B294" s="6">
        <f>IF('Corn Replant WorkSheet Example'!$C$17="","",$A294/B$1)</f>
        <v>104892.48000000001</v>
      </c>
    </row>
    <row r="295" spans="1:2">
      <c r="A295" s="4">
        <v>302</v>
      </c>
      <c r="B295" s="6">
        <f>IF('Corn Replant WorkSheet Example'!$C$17="","",$A295/B$1)</f>
        <v>105240.96000000001</v>
      </c>
    </row>
    <row r="296" spans="1:2">
      <c r="A296" s="4">
        <v>303</v>
      </c>
      <c r="B296" s="6">
        <f>IF('Corn Replant WorkSheet Example'!$C$17="","",$A296/B$1)</f>
        <v>105589.44</v>
      </c>
    </row>
    <row r="297" spans="1:2">
      <c r="A297" s="4">
        <v>304</v>
      </c>
      <c r="B297" s="6">
        <f>IF('Corn Replant WorkSheet Example'!$C$17="","",$A297/B$1)</f>
        <v>105937.92000000001</v>
      </c>
    </row>
    <row r="298" spans="1:2">
      <c r="A298" s="4">
        <v>305</v>
      </c>
      <c r="B298" s="6">
        <f>IF('Corn Replant WorkSheet Example'!$C$17="","",$A298/B$1)</f>
        <v>106286.40000000001</v>
      </c>
    </row>
    <row r="299" spans="1:2">
      <c r="A299" s="4">
        <v>306</v>
      </c>
      <c r="B299" s="6">
        <f>IF('Corn Replant WorkSheet Example'!$C$17="","",$A299/B$1)</f>
        <v>106634.88</v>
      </c>
    </row>
    <row r="300" spans="1:2">
      <c r="A300" s="4">
        <v>307</v>
      </c>
      <c r="B300" s="6">
        <f>IF('Corn Replant WorkSheet Example'!$C$17="","",$A300/B$1)</f>
        <v>106983.36</v>
      </c>
    </row>
    <row r="301" spans="1:2">
      <c r="A301" s="4">
        <v>308</v>
      </c>
      <c r="B301" s="6">
        <f>IF('Corn Replant WorkSheet Example'!$C$17="","",$A301/B$1)</f>
        <v>107331.84000000001</v>
      </c>
    </row>
    <row r="302" spans="1:2">
      <c r="A302" s="4">
        <v>309</v>
      </c>
      <c r="B302" s="6">
        <f>IF('Corn Replant WorkSheet Example'!$C$17="","",$A302/B$1)</f>
        <v>107680.32000000001</v>
      </c>
    </row>
    <row r="303" spans="1:2">
      <c r="A303" s="4">
        <v>310</v>
      </c>
      <c r="B303" s="6">
        <f>IF('Corn Replant WorkSheet Example'!$C$17="","",$A303/B$1)</f>
        <v>108028.8</v>
      </c>
    </row>
    <row r="304" spans="1:2">
      <c r="A304" s="4">
        <v>311</v>
      </c>
      <c r="B304" s="6">
        <f>IF('Corn Replant WorkSheet Example'!$C$17="","",$A304/B$1)</f>
        <v>108377.28000000001</v>
      </c>
    </row>
    <row r="305" spans="1:2">
      <c r="A305" s="4">
        <v>312</v>
      </c>
      <c r="B305" s="6">
        <f>IF('Corn Replant WorkSheet Example'!$C$17="","",$A305/B$1)</f>
        <v>108725.76000000001</v>
      </c>
    </row>
    <row r="306" spans="1:2">
      <c r="A306" s="4">
        <v>313</v>
      </c>
      <c r="B306" s="6">
        <f>IF('Corn Replant WorkSheet Example'!$C$17="","",$A306/B$1)</f>
        <v>109074.24000000001</v>
      </c>
    </row>
    <row r="307" spans="1:2">
      <c r="A307" s="4">
        <v>314</v>
      </c>
      <c r="B307" s="6">
        <f>IF('Corn Replant WorkSheet Example'!$C$17="","",$A307/B$1)</f>
        <v>109422.72</v>
      </c>
    </row>
    <row r="308" spans="1:2">
      <c r="A308" s="4">
        <v>315</v>
      </c>
      <c r="B308" s="6">
        <f>IF('Corn Replant WorkSheet Example'!$C$17="","",$A308/B$1)</f>
        <v>109771.20000000001</v>
      </c>
    </row>
    <row r="309" spans="1:2">
      <c r="A309" s="4">
        <v>316</v>
      </c>
      <c r="B309" s="6">
        <f>IF('Corn Replant WorkSheet Example'!$C$17="","",$A309/B$1)</f>
        <v>110119.68000000001</v>
      </c>
    </row>
    <row r="310" spans="1:2">
      <c r="A310" s="4">
        <v>317</v>
      </c>
      <c r="B310" s="6">
        <f>IF('Corn Replant WorkSheet Example'!$C$17="","",$A310/B$1)</f>
        <v>110468.16</v>
      </c>
    </row>
    <row r="311" spans="1:2">
      <c r="A311" s="4">
        <v>318</v>
      </c>
      <c r="B311" s="6">
        <f>IF('Corn Replant WorkSheet Example'!$C$17="","",$A311/B$1)</f>
        <v>110816.64000000001</v>
      </c>
    </row>
    <row r="312" spans="1:2">
      <c r="A312" s="4">
        <v>319</v>
      </c>
      <c r="B312" s="6">
        <f>IF('Corn Replant WorkSheet Example'!$C$17="","",$A312/B$1)</f>
        <v>111165.12000000001</v>
      </c>
    </row>
    <row r="313" spans="1:2">
      <c r="A313" s="4">
        <v>320</v>
      </c>
      <c r="B313" s="6">
        <f>IF('Corn Replant WorkSheet Example'!$C$17="","",$A313/B$1)</f>
        <v>111513.60000000001</v>
      </c>
    </row>
    <row r="314" spans="1:2">
      <c r="A314" s="4">
        <v>321</v>
      </c>
      <c r="B314" s="6">
        <f>IF('Corn Replant WorkSheet Example'!$C$17="","",$A314/B$1)</f>
        <v>111862.08</v>
      </c>
    </row>
    <row r="315" spans="1:2">
      <c r="A315" s="4">
        <v>322</v>
      </c>
      <c r="B315" s="6">
        <f>IF('Corn Replant WorkSheet Example'!$C$17="","",$A315/B$1)</f>
        <v>112210.56000000001</v>
      </c>
    </row>
    <row r="316" spans="1:2">
      <c r="A316" s="4">
        <v>323</v>
      </c>
      <c r="B316" s="6">
        <f>IF('Corn Replant WorkSheet Example'!$C$17="","",$A316/B$1)</f>
        <v>112559.04000000001</v>
      </c>
    </row>
    <row r="317" spans="1:2">
      <c r="A317" s="4">
        <v>324</v>
      </c>
      <c r="B317" s="6">
        <f>IF('Corn Replant WorkSheet Example'!$C$17="","",$A317/B$1)</f>
        <v>112907.52</v>
      </c>
    </row>
    <row r="318" spans="1:2">
      <c r="A318" s="4">
        <v>325</v>
      </c>
      <c r="B318" s="6">
        <f>IF('Corn Replant WorkSheet Example'!$C$17="","",$A318/B$1)</f>
        <v>113256.00000000001</v>
      </c>
    </row>
    <row r="319" spans="1:2">
      <c r="A319" s="4">
        <v>326</v>
      </c>
      <c r="B319" s="6">
        <f>IF('Corn Replant WorkSheet Example'!$C$17="","",$A319/B$1)</f>
        <v>113604.48000000001</v>
      </c>
    </row>
    <row r="320" spans="1:2">
      <c r="A320" s="4">
        <v>327</v>
      </c>
      <c r="B320" s="6">
        <f>IF('Corn Replant WorkSheet Example'!$C$17="","",$A320/B$1)</f>
        <v>113952.96000000001</v>
      </c>
    </row>
    <row r="321" spans="1:2">
      <c r="A321" s="4">
        <v>328</v>
      </c>
      <c r="B321" s="6">
        <f>IF('Corn Replant WorkSheet Example'!$C$17="","",$A321/B$1)</f>
        <v>114301.44</v>
      </c>
    </row>
    <row r="322" spans="1:2">
      <c r="A322" s="4">
        <v>329</v>
      </c>
      <c r="B322" s="6">
        <f>IF('Corn Replant WorkSheet Example'!$C$17="","",$A322/B$1)</f>
        <v>114649.92000000001</v>
      </c>
    </row>
    <row r="323" spans="1:2">
      <c r="A323" s="4">
        <v>330</v>
      </c>
      <c r="B323" s="6">
        <f>IF('Corn Replant WorkSheet Example'!$C$17="","",$A323/B$1)</f>
        <v>114998.40000000001</v>
      </c>
    </row>
    <row r="324" spans="1:2">
      <c r="A324" s="4">
        <v>331</v>
      </c>
      <c r="B324" s="6">
        <f>IF('Corn Replant WorkSheet Example'!$C$17="","",$A324/B$1)</f>
        <v>115346.88</v>
      </c>
    </row>
    <row r="325" spans="1:2">
      <c r="A325" s="4">
        <v>332</v>
      </c>
      <c r="B325" s="6">
        <f>IF('Corn Replant WorkSheet Example'!$C$17="","",$A325/B$1)</f>
        <v>115695.36000000002</v>
      </c>
    </row>
    <row r="326" spans="1:2">
      <c r="A326" s="4">
        <v>333</v>
      </c>
      <c r="B326" s="6">
        <f>IF('Corn Replant WorkSheet Example'!$C$17="","",$A326/B$1)</f>
        <v>116043.84000000001</v>
      </c>
    </row>
    <row r="327" spans="1:2">
      <c r="A327" s="4">
        <v>334</v>
      </c>
      <c r="B327" s="6">
        <f>IF('Corn Replant WorkSheet Example'!$C$17="","",$A327/B$1)</f>
        <v>116392.32000000001</v>
      </c>
    </row>
    <row r="328" spans="1:2">
      <c r="A328" s="4">
        <v>335</v>
      </c>
      <c r="B328" s="6">
        <f>IF('Corn Replant WorkSheet Example'!$C$17="","",$A328/B$1)</f>
        <v>116740.8</v>
      </c>
    </row>
    <row r="329" spans="1:2">
      <c r="A329" s="4">
        <v>336</v>
      </c>
      <c r="B329" s="6">
        <f>IF('Corn Replant WorkSheet Example'!$C$17="","",$A329/B$1)</f>
        <v>117089.28000000001</v>
      </c>
    </row>
    <row r="330" spans="1:2">
      <c r="A330" s="4">
        <v>337</v>
      </c>
      <c r="B330" s="6">
        <f>IF('Corn Replant WorkSheet Example'!$C$17="","",$A330/B$1)</f>
        <v>117437.76000000001</v>
      </c>
    </row>
    <row r="331" spans="1:2">
      <c r="A331" s="4">
        <v>338</v>
      </c>
      <c r="B331" s="6">
        <f>IF('Corn Replant WorkSheet Example'!$C$17="","",$A331/B$1)</f>
        <v>117786.24000000001</v>
      </c>
    </row>
    <row r="332" spans="1:2">
      <c r="A332" s="4">
        <v>339</v>
      </c>
      <c r="B332" s="6">
        <f>IF('Corn Replant WorkSheet Example'!$C$17="","",$A332/B$1)</f>
        <v>118134.72000000002</v>
      </c>
    </row>
    <row r="333" spans="1:2">
      <c r="A333" s="4">
        <v>340</v>
      </c>
      <c r="B333" s="6">
        <f>IF('Corn Replant WorkSheet Example'!$C$17="","",$A333/B$1)</f>
        <v>118483.20000000001</v>
      </c>
    </row>
    <row r="334" spans="1:2">
      <c r="A334" s="4">
        <v>341</v>
      </c>
      <c r="B334" s="6">
        <f>IF('Corn Replant WorkSheet Example'!$C$17="","",$A334/B$1)</f>
        <v>118831.68000000001</v>
      </c>
    </row>
    <row r="335" spans="1:2">
      <c r="A335" s="4">
        <v>342</v>
      </c>
      <c r="B335" s="6">
        <f>IF('Corn Replant WorkSheet Example'!$C$17="","",$A335/B$1)</f>
        <v>119180.16</v>
      </c>
    </row>
    <row r="336" spans="1:2">
      <c r="A336" s="4">
        <v>343</v>
      </c>
      <c r="B336" s="6">
        <f>IF('Corn Replant WorkSheet Example'!$C$17="","",$A336/B$1)</f>
        <v>119528.64000000001</v>
      </c>
    </row>
    <row r="337" spans="1:2">
      <c r="A337" s="4">
        <v>344</v>
      </c>
      <c r="B337" s="6">
        <f>IF('Corn Replant WorkSheet Example'!$C$17="","",$A337/B$1)</f>
        <v>119877.12000000001</v>
      </c>
    </row>
    <row r="338" spans="1:2">
      <c r="A338" s="4">
        <v>345</v>
      </c>
      <c r="B338" s="6">
        <f>IF('Corn Replant WorkSheet Example'!$C$17="","",$A338/B$1)</f>
        <v>120225.60000000001</v>
      </c>
    </row>
    <row r="339" spans="1:2">
      <c r="A339" s="4">
        <v>346</v>
      </c>
      <c r="B339" s="6">
        <f>IF('Corn Replant WorkSheet Example'!$C$17="","",$A339/B$1)</f>
        <v>120574.08</v>
      </c>
    </row>
    <row r="340" spans="1:2">
      <c r="A340" s="4">
        <v>347</v>
      </c>
      <c r="B340" s="6">
        <f>IF('Corn Replant WorkSheet Example'!$C$17="","",$A340/B$1)</f>
        <v>120922.56000000001</v>
      </c>
    </row>
    <row r="341" spans="1:2">
      <c r="A341" s="4">
        <v>348</v>
      </c>
      <c r="B341" s="6">
        <f>IF('Corn Replant WorkSheet Example'!$C$17="","",$A341/B$1)</f>
        <v>121271.04000000001</v>
      </c>
    </row>
    <row r="342" spans="1:2">
      <c r="A342" s="4">
        <v>349</v>
      </c>
      <c r="B342" s="6">
        <f>IF('Corn Replant WorkSheet Example'!$C$17="","",$A342/B$1)</f>
        <v>121619.52</v>
      </c>
    </row>
    <row r="343" spans="1:2">
      <c r="A343" s="4">
        <v>350</v>
      </c>
      <c r="B343" s="6">
        <f>IF('Corn Replant WorkSheet Example'!$C$17="","",$A343/B$1)</f>
        <v>121968.00000000001</v>
      </c>
    </row>
    <row r="344" spans="1:2">
      <c r="A344" s="4">
        <v>351</v>
      </c>
      <c r="B344" s="6">
        <f>IF('Corn Replant WorkSheet Example'!$C$17="","",$A344/B$1)</f>
        <v>122316.48000000001</v>
      </c>
    </row>
    <row r="345" spans="1:2">
      <c r="A345" s="4">
        <v>352</v>
      </c>
      <c r="B345" s="6">
        <f>IF('Corn Replant WorkSheet Example'!$C$17="","",$A345/B$1)</f>
        <v>122664.96000000001</v>
      </c>
    </row>
    <row r="346" spans="1:2">
      <c r="A346" s="4">
        <v>353</v>
      </c>
      <c r="B346" s="6">
        <f>IF('Corn Replant WorkSheet Example'!$C$17="","",$A346/B$1)</f>
        <v>123013.44</v>
      </c>
    </row>
    <row r="347" spans="1:2">
      <c r="A347" s="4">
        <v>354</v>
      </c>
      <c r="B347" s="6">
        <f>IF('Corn Replant WorkSheet Example'!$C$17="","",$A347/B$1)</f>
        <v>123361.92000000001</v>
      </c>
    </row>
    <row r="348" spans="1:2">
      <c r="A348" s="4">
        <v>355</v>
      </c>
      <c r="B348" s="6">
        <f>IF('Corn Replant WorkSheet Example'!$C$17="","",$A348/B$1)</f>
        <v>123710.40000000001</v>
      </c>
    </row>
    <row r="349" spans="1:2">
      <c r="A349" s="4">
        <v>356</v>
      </c>
      <c r="B349" s="6">
        <f>IF('Corn Replant WorkSheet Example'!$C$17="","",$A349/B$1)</f>
        <v>124058.88</v>
      </c>
    </row>
    <row r="350" spans="1:2">
      <c r="A350" s="4">
        <v>357</v>
      </c>
      <c r="B350" s="6">
        <f>IF('Corn Replant WorkSheet Example'!$C$17="","",$A350/B$1)</f>
        <v>124407.36000000002</v>
      </c>
    </row>
    <row r="351" spans="1:2">
      <c r="A351" s="4">
        <v>358</v>
      </c>
      <c r="B351" s="6">
        <f>IF('Corn Replant WorkSheet Example'!$C$17="","",$A351/B$1)</f>
        <v>124755.84000000001</v>
      </c>
    </row>
    <row r="352" spans="1:2">
      <c r="A352" s="4">
        <v>359</v>
      </c>
      <c r="B352" s="6">
        <f>IF('Corn Replant WorkSheet Example'!$C$17="","",$A352/B$1)</f>
        <v>125104.32000000001</v>
      </c>
    </row>
    <row r="353" spans="1:2">
      <c r="A353" s="4">
        <v>360</v>
      </c>
      <c r="B353" s="6">
        <f>IF('Corn Replant WorkSheet Example'!$C$17="","",$A353/B$1)</f>
        <v>125452.8</v>
      </c>
    </row>
    <row r="354" spans="1:2">
      <c r="A354" s="4">
        <v>361</v>
      </c>
      <c r="B354" s="6">
        <f>IF('Corn Replant WorkSheet Example'!$C$17="","",$A354/B$1)</f>
        <v>125801.28000000001</v>
      </c>
    </row>
    <row r="355" spans="1:2">
      <c r="A355" s="4">
        <v>362</v>
      </c>
      <c r="B355" s="6">
        <f>IF('Corn Replant WorkSheet Example'!$C$17="","",$A355/B$1)</f>
        <v>126149.76000000001</v>
      </c>
    </row>
    <row r="356" spans="1:2">
      <c r="A356" s="4">
        <v>363</v>
      </c>
      <c r="B356" s="6">
        <f>IF('Corn Replant WorkSheet Example'!$C$17="","",$A356/B$1)</f>
        <v>126498.24000000001</v>
      </c>
    </row>
    <row r="357" spans="1:2">
      <c r="A357" s="4">
        <v>364</v>
      </c>
      <c r="B357" s="6">
        <f>IF('Corn Replant WorkSheet Example'!$C$17="","",$A357/B$1)</f>
        <v>126846.72000000002</v>
      </c>
    </row>
    <row r="358" spans="1:2">
      <c r="A358" s="4">
        <v>365</v>
      </c>
      <c r="B358" s="6">
        <f>IF('Corn Replant WorkSheet Example'!$C$17="","",$A358/B$1)</f>
        <v>127195.20000000001</v>
      </c>
    </row>
    <row r="359" spans="1:2">
      <c r="A359" s="4">
        <v>366</v>
      </c>
      <c r="B359" s="6">
        <f>IF('Corn Replant WorkSheet Example'!$C$17="","",$A359/B$1)</f>
        <v>127543.68000000001</v>
      </c>
    </row>
    <row r="360" spans="1:2">
      <c r="A360" s="4">
        <v>367</v>
      </c>
      <c r="B360" s="6">
        <f>IF('Corn Replant WorkSheet Example'!$C$17="","",$A360/B$1)</f>
        <v>127892.16</v>
      </c>
    </row>
    <row r="361" spans="1:2">
      <c r="A361" s="4">
        <v>368</v>
      </c>
      <c r="B361" s="6">
        <f>IF('Corn Replant WorkSheet Example'!$C$17="","",$A361/B$1)</f>
        <v>128240.64000000001</v>
      </c>
    </row>
    <row r="362" spans="1:2">
      <c r="A362" s="4">
        <v>369</v>
      </c>
      <c r="B362" s="6">
        <f>IF('Corn Replant WorkSheet Example'!$C$17="","",$A362/B$1)</f>
        <v>128589.12000000001</v>
      </c>
    </row>
    <row r="363" spans="1:2">
      <c r="A363" s="4">
        <v>370</v>
      </c>
      <c r="B363" s="6">
        <f>IF('Corn Replant WorkSheet Example'!$C$17="","",$A363/B$1)</f>
        <v>128937.60000000001</v>
      </c>
    </row>
    <row r="364" spans="1:2">
      <c r="A364" s="4">
        <v>371</v>
      </c>
      <c r="B364" s="6">
        <f>IF('Corn Replant WorkSheet Example'!$C$17="","",$A364/B$1)</f>
        <v>129286.08000000002</v>
      </c>
    </row>
    <row r="365" spans="1:2">
      <c r="A365" s="4">
        <v>372</v>
      </c>
      <c r="B365" s="6">
        <f>IF('Corn Replant WorkSheet Example'!$C$17="","",$A365/B$1)</f>
        <v>129634.56000000001</v>
      </c>
    </row>
    <row r="366" spans="1:2">
      <c r="A366" s="4">
        <v>373</v>
      </c>
      <c r="B366" s="6">
        <f>IF('Corn Replant WorkSheet Example'!$C$17="","",$A366/B$1)</f>
        <v>129983.04000000001</v>
      </c>
    </row>
    <row r="367" spans="1:2">
      <c r="A367" s="4">
        <v>374</v>
      </c>
      <c r="B367" s="6">
        <f>IF('Corn Replant WorkSheet Example'!$C$17="","",$A367/B$1)</f>
        <v>130331.52</v>
      </c>
    </row>
    <row r="368" spans="1:2">
      <c r="A368" s="4">
        <v>375</v>
      </c>
      <c r="B368" s="6">
        <f>IF('Corn Replant WorkSheet Example'!$C$17="","",$A368/B$1)</f>
        <v>130680.00000000001</v>
      </c>
    </row>
    <row r="369" spans="1:2">
      <c r="A369" s="4">
        <v>376</v>
      </c>
      <c r="B369" s="6">
        <f>IF('Corn Replant WorkSheet Example'!$C$17="","",$A369/B$1)</f>
        <v>131028.48000000001</v>
      </c>
    </row>
    <row r="370" spans="1:2">
      <c r="A370" s="4">
        <v>377</v>
      </c>
      <c r="B370" s="6">
        <f>IF('Corn Replant WorkSheet Example'!$C$17="","",$A370/B$1)</f>
        <v>131376.96000000002</v>
      </c>
    </row>
    <row r="371" spans="1:2">
      <c r="A371" s="4">
        <v>378</v>
      </c>
      <c r="B371" s="6">
        <f>IF('Corn Replant WorkSheet Example'!$C$17="","",$A371/B$1)</f>
        <v>131725.44</v>
      </c>
    </row>
    <row r="372" spans="1:2">
      <c r="A372" s="4">
        <v>379</v>
      </c>
      <c r="B372" s="6">
        <f>IF('Corn Replant WorkSheet Example'!$C$17="","",$A372/B$1)</f>
        <v>132073.92000000001</v>
      </c>
    </row>
    <row r="373" spans="1:2">
      <c r="A373" s="4">
        <v>380</v>
      </c>
      <c r="B373" s="6">
        <f>IF('Corn Replant WorkSheet Example'!$C$17="","",$A373/B$1)</f>
        <v>132422.40000000002</v>
      </c>
    </row>
    <row r="374" spans="1:2">
      <c r="A374" s="4">
        <v>381</v>
      </c>
      <c r="B374" s="6">
        <f>IF('Corn Replant WorkSheet Example'!$C$17="","",$A374/B$1)</f>
        <v>132770.88</v>
      </c>
    </row>
    <row r="375" spans="1:2">
      <c r="A375" s="4">
        <v>382</v>
      </c>
      <c r="B375" s="6">
        <f>IF('Corn Replant WorkSheet Example'!$C$17="","",$A375/B$1)</f>
        <v>133119.36000000002</v>
      </c>
    </row>
    <row r="376" spans="1:2">
      <c r="A376" s="4">
        <v>383</v>
      </c>
      <c r="B376" s="6">
        <f>IF('Corn Replant WorkSheet Example'!$C$17="","",$A376/B$1)</f>
        <v>133467.84</v>
      </c>
    </row>
    <row r="377" spans="1:2">
      <c r="A377" s="4">
        <v>384</v>
      </c>
      <c r="B377" s="6">
        <f>IF('Corn Replant WorkSheet Example'!$C$17="","",$A377/B$1)</f>
        <v>133816.32000000001</v>
      </c>
    </row>
    <row r="378" spans="1:2">
      <c r="A378" s="4">
        <v>385</v>
      </c>
      <c r="B378" s="6">
        <f>IF('Corn Replant WorkSheet Example'!$C$17="","",$A378/B$1)</f>
        <v>134164.80000000002</v>
      </c>
    </row>
    <row r="379" spans="1:2">
      <c r="A379" s="4">
        <v>386</v>
      </c>
      <c r="B379" s="6">
        <f>IF('Corn Replant WorkSheet Example'!$C$17="","",$A379/B$1)</f>
        <v>134513.28</v>
      </c>
    </row>
    <row r="380" spans="1:2">
      <c r="A380" s="4">
        <v>387</v>
      </c>
      <c r="B380" s="6">
        <f>IF('Corn Replant WorkSheet Example'!$C$17="","",$A380/B$1)</f>
        <v>134861.76000000001</v>
      </c>
    </row>
  </sheetData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6826C5C1C93B478A488A496A6401FF" ma:contentTypeVersion="12" ma:contentTypeDescription="Create a new document." ma:contentTypeScope="" ma:versionID="c02ecb562c0a01cd8aadbf14fadd0f56">
  <xsd:schema xmlns:xsd="http://www.w3.org/2001/XMLSchema" xmlns:xs="http://www.w3.org/2001/XMLSchema" xmlns:p="http://schemas.microsoft.com/office/2006/metadata/properties" xmlns:ns3="3d40df1b-da9a-432b-b097-4adaef24fc14" xmlns:ns4="793b4c53-69b2-454e-8697-a82a487a76e7" targetNamespace="http://schemas.microsoft.com/office/2006/metadata/properties" ma:root="true" ma:fieldsID="1b9487d199b0726f8ea15a4fc848433c" ns3:_="" ns4:_="">
    <xsd:import namespace="3d40df1b-da9a-432b-b097-4adaef24fc14"/>
    <xsd:import namespace="793b4c53-69b2-454e-8697-a82a487a76e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0df1b-da9a-432b-b097-4adaef24fc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b4c53-69b2-454e-8697-a82a487a7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7C9E43-BC66-4F68-AE79-EBF9B15FDA1E}">
  <ds:schemaRefs>
    <ds:schemaRef ds:uri="http://purl.org/dc/elements/1.1/"/>
    <ds:schemaRef ds:uri="3d40df1b-da9a-432b-b097-4adaef24fc14"/>
    <ds:schemaRef ds:uri="793b4c53-69b2-454e-8697-a82a487a76e7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13962C-6C10-40A0-B8F1-18CF833E5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0df1b-da9a-432b-b097-4adaef24fc14"/>
    <ds:schemaRef ds:uri="793b4c53-69b2-454e-8697-a82a487a76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03D8A5-1996-4C0F-A4C0-8E34D927FB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Corn Replant WorkSheet Example</vt:lpstr>
      <vt:lpstr>Corn Replant WorkSheet</vt:lpstr>
      <vt:lpstr>Table 1</vt:lpstr>
      <vt:lpstr>Table</vt:lpstr>
      <vt:lpstr>Row Width Tabl</vt:lpstr>
      <vt:lpstr>'Corn Replant WorkSheet'!MoreLess</vt:lpstr>
      <vt:lpstr>MoreLess</vt:lpstr>
      <vt:lpstr>'Corn Replant WorkSheet'!Print_Area</vt:lpstr>
      <vt:lpstr>'Corn Replant WorkSheet Example'!Print_Area</vt:lpstr>
      <vt:lpstr>'Corn Replant WorkSheet'!YesNo</vt:lpstr>
      <vt:lpstr>YesNo</vt:lpstr>
    </vt:vector>
  </TitlesOfParts>
  <Company>AgReliant Genetics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Jordal</dc:creator>
  <cp:lastModifiedBy>Tim Jordal</cp:lastModifiedBy>
  <cp:lastPrinted>2020-04-22T18:54:12Z</cp:lastPrinted>
  <dcterms:created xsi:type="dcterms:W3CDTF">2009-05-07T22:45:12Z</dcterms:created>
  <dcterms:modified xsi:type="dcterms:W3CDTF">2020-05-07T13:27:02Z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0x0101008E6826C5C1C93B478A488A496A6401FF</vt:lpwstr>
  </property>
</Properties>
</file>